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 yWindow="36" windowWidth="6432" windowHeight="2868" activeTab="1"/>
  </bookViews>
  <sheets>
    <sheet name="CLERK OF COURT" sheetId="1" r:id="rId1"/>
    <sheet name="MAGISTRATE" sheetId="2" r:id="rId2"/>
    <sheet name="MUNICIPAL" sheetId="3" r:id="rId3"/>
  </sheets>
  <definedNames>
    <definedName name="_xlnm.Print_Area" localSheetId="0">'CLERK OF COURT'!$H$87:$P$168</definedName>
    <definedName name="_xlnm.Print_Area" localSheetId="1">'MAGISTRATE'!$J$75:$R$157</definedName>
    <definedName name="_xlnm.Print_Area" localSheetId="2">'MUNICIPAL'!$I$74:$Q$121</definedName>
  </definedNames>
  <calcPr fullCalcOnLoad="1"/>
</workbook>
</file>

<file path=xl/comments1.xml><?xml version="1.0" encoding="utf-8"?>
<comments xmlns="http://schemas.openxmlformats.org/spreadsheetml/2006/main">
  <authors>
    <author>Walter T. Leverette</author>
    <author>tleverette</author>
    <author>SCJD</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of fine split 56% County, 44% State</t>
        </r>
      </text>
    </comment>
    <comment ref="E12" authorId="0">
      <text>
        <r>
          <rPr>
            <b/>
            <sz val="12"/>
            <rFont val="Tahoma"/>
            <family val="2"/>
          </rPr>
          <t>Total Fines to Wildlife Department</t>
        </r>
      </text>
    </comment>
    <comment ref="E13" authorId="0">
      <text>
        <r>
          <rPr>
            <b/>
            <sz val="12"/>
            <rFont val="Tahoma"/>
            <family val="2"/>
          </rPr>
          <t>75% of fine to wildlife 25% fine to county</t>
        </r>
      </text>
    </comment>
    <comment ref="E14" authorId="0">
      <text>
        <r>
          <rPr>
            <b/>
            <sz val="12"/>
            <rFont val="Tahoma"/>
            <family val="2"/>
          </rPr>
          <t>75% of fine to Department of Natural Resources</t>
        </r>
      </text>
    </comment>
    <comment ref="E15" authorId="0">
      <text>
        <r>
          <rPr>
            <b/>
            <sz val="12"/>
            <rFont val="Tahoma"/>
            <family val="2"/>
          </rPr>
          <t>75% of fine to wildlife 25% fine to county</t>
        </r>
      </text>
    </comment>
    <comment ref="G8" authorId="0">
      <text>
        <r>
          <rPr>
            <b/>
            <sz val="12"/>
            <color indexed="10"/>
            <rFont val="Tahoma"/>
            <family val="2"/>
          </rPr>
          <t>PP 14 Section 9</t>
        </r>
        <r>
          <rPr>
            <b/>
            <sz val="12"/>
            <rFont val="Tahoma"/>
            <family val="2"/>
          </rPr>
          <t xml:space="preserve">
44-32-120 
Total Fine To Department of Health &amp; Environmental Control</t>
        </r>
      </text>
    </comment>
    <comment ref="C42" authorId="0">
      <text>
        <r>
          <rPr>
            <b/>
            <sz val="12"/>
            <rFont val="Tahoma"/>
            <family val="2"/>
          </rPr>
          <t xml:space="preserve">50% To County </t>
        </r>
      </text>
    </comment>
    <comment ref="D42" authorId="0">
      <text>
        <r>
          <rPr>
            <b/>
            <sz val="12"/>
            <rFont val="Tahoma"/>
            <family val="2"/>
          </rPr>
          <t xml:space="preserve">25% To State </t>
        </r>
      </text>
    </comment>
    <comment ref="G42" authorId="0">
      <text>
        <r>
          <rPr>
            <b/>
            <sz val="12"/>
            <rFont val="Tahoma"/>
            <family val="2"/>
          </rPr>
          <t>25% To Solicitor's Office</t>
        </r>
      </text>
    </comment>
    <comment ref="G44" authorId="0">
      <text>
        <r>
          <rPr>
            <b/>
            <sz val="12"/>
            <rFont val="Tahoma"/>
            <family val="2"/>
          </rPr>
          <t>25% To Solicitor's Office</t>
        </r>
      </text>
    </comment>
    <comment ref="D44" authorId="0">
      <text>
        <r>
          <rPr>
            <b/>
            <sz val="12"/>
            <rFont val="Tahoma"/>
            <family val="2"/>
          </rPr>
          <t xml:space="preserve">25% To State </t>
        </r>
      </text>
    </comment>
    <comment ref="C44" authorId="0">
      <text>
        <r>
          <rPr>
            <b/>
            <sz val="12"/>
            <rFont val="Tahoma"/>
            <family val="2"/>
          </rPr>
          <t xml:space="preserve">25% To County </t>
        </r>
      </text>
    </comment>
    <comment ref="C43" authorId="0">
      <text>
        <r>
          <rPr>
            <b/>
            <sz val="12"/>
            <rFont val="Tahoma"/>
            <family val="2"/>
          </rPr>
          <t>2% of Handling Fee</t>
        </r>
      </text>
    </comment>
    <comment ref="D43" authorId="0">
      <text>
        <r>
          <rPr>
            <b/>
            <sz val="12"/>
            <rFont val="Tahoma"/>
            <family val="2"/>
          </rPr>
          <t>1% of Handling Fee</t>
        </r>
      </text>
    </comment>
    <comment ref="G43" authorId="0">
      <text>
        <r>
          <rPr>
            <b/>
            <sz val="12"/>
            <rFont val="Tahoma"/>
            <family val="2"/>
          </rPr>
          <t>1% of Handling Fee</t>
        </r>
      </text>
    </comment>
    <comment ref="C45" authorId="0">
      <text>
        <r>
          <rPr>
            <b/>
            <sz val="12"/>
            <rFont val="Tahoma"/>
            <family val="2"/>
          </rPr>
          <t>1% of Handling Fee</t>
        </r>
      </text>
    </comment>
    <comment ref="D45" authorId="0">
      <text>
        <r>
          <rPr>
            <b/>
            <sz val="12"/>
            <rFont val="Tahoma"/>
            <family val="2"/>
          </rPr>
          <t>1% of Handling Fee</t>
        </r>
      </text>
    </comment>
    <comment ref="G45" authorId="0">
      <text>
        <r>
          <rPr>
            <b/>
            <sz val="12"/>
            <rFont val="Tahoma"/>
            <family val="2"/>
          </rPr>
          <t>1% of Handling Fee</t>
        </r>
      </text>
    </comment>
    <comment ref="A73" authorId="1">
      <text>
        <r>
          <rPr>
            <b/>
            <sz val="12"/>
            <color indexed="10"/>
            <rFont val="Tahoma"/>
            <family val="2"/>
          </rPr>
          <t>PP 17 Section 9</t>
        </r>
        <r>
          <rPr>
            <b/>
            <sz val="12"/>
            <rFont val="Tahoma"/>
            <family val="2"/>
          </rPr>
          <t xml:space="preserve">
§17-3-30 (B)
$40.00 Per Application to Public Defender Corporation</t>
        </r>
      </text>
    </comment>
    <comment ref="A8" authorId="1">
      <text>
        <r>
          <rPr>
            <b/>
            <sz val="14"/>
            <color indexed="10"/>
            <rFont val="Tahoma"/>
            <family val="2"/>
          </rPr>
          <t xml:space="preserve">10. Body Piercing Regulation Violation, Section 44-32-120
</t>
        </r>
        <r>
          <rPr>
            <b/>
            <sz val="14"/>
            <rFont val="Tahoma"/>
            <family val="2"/>
          </rPr>
          <t xml:space="preserve">Section 44-32-120 requires that 100% of all fines collected from a violation of Chapter 32 of Title 44 of the South Carolina Code of Laws, relating to the regulations over body piercing, must be remitted to the State Treasurer to be credited to the Department of Health and Environmental Control to be used solely to carry out and enforce the provisions of the Chapter referenced above. </t>
        </r>
      </text>
    </comment>
    <comment ref="A78" authorId="1">
      <text>
        <r>
          <rPr>
            <b/>
            <sz val="12"/>
            <color indexed="10"/>
            <rFont val="Tahoma"/>
            <family val="2"/>
          </rPr>
          <t>PP  Section</t>
        </r>
        <r>
          <rPr>
            <b/>
            <sz val="12"/>
            <rFont val="Tahoma"/>
            <family val="2"/>
          </rPr>
          <t xml:space="preserve">
§20-1-375
$20.00 added to fee required in §20-1-230</t>
        </r>
      </text>
    </comment>
    <comment ref="A42" authorId="1">
      <text>
        <r>
          <rPr>
            <b/>
            <sz val="12"/>
            <color indexed="10"/>
            <rFont val="Tahoma"/>
            <family val="2"/>
          </rPr>
          <t>PP 13 Section 6</t>
        </r>
        <r>
          <rPr>
            <b/>
            <sz val="8"/>
            <rFont val="Tahoma"/>
            <family val="0"/>
          </rPr>
          <t xml:space="preserve">
</t>
        </r>
        <r>
          <rPr>
            <b/>
            <sz val="12"/>
            <rFont val="Tahoma"/>
            <family val="2"/>
          </rPr>
          <t xml:space="preserve">§17-15-260
</t>
        </r>
        <r>
          <rPr>
            <sz val="12"/>
            <rFont val="Tahoma"/>
            <family val="2"/>
          </rPr>
          <t>50% to County
25% Solicitor's Office
25% to State</t>
        </r>
      </text>
    </comment>
    <comment ref="A44" authorId="1">
      <text>
        <r>
          <rPr>
            <b/>
            <sz val="12"/>
            <color indexed="10"/>
            <rFont val="Tahoma"/>
            <family val="2"/>
          </rPr>
          <t>PP 13 Section 5</t>
        </r>
        <r>
          <rPr>
            <b/>
            <sz val="12"/>
            <rFont val="Tahoma"/>
            <family val="2"/>
          </rPr>
          <t xml:space="preserve">
§17-15-260
</t>
        </r>
        <r>
          <rPr>
            <sz val="12"/>
            <rFont val="Tahoma"/>
            <family val="2"/>
          </rPr>
          <t>25% to County
25% Solicitor's Office
25% to State
25% to City</t>
        </r>
      </text>
    </comment>
    <comment ref="A54" authorId="1">
      <text>
        <r>
          <rPr>
            <b/>
            <sz val="12"/>
            <color indexed="10"/>
            <rFont val="Tahoma"/>
            <family val="2"/>
          </rPr>
          <t>PP 19 Section B</t>
        </r>
        <r>
          <rPr>
            <b/>
            <sz val="12"/>
            <rFont val="Tahoma"/>
            <family val="2"/>
          </rPr>
          <t xml:space="preserve">
§8-21-21
$25.00 to Judicial Department</t>
        </r>
        <r>
          <rPr>
            <sz val="8"/>
            <rFont val="Tahoma"/>
            <family val="0"/>
          </rPr>
          <t xml:space="preserve">
</t>
        </r>
      </text>
    </comment>
    <comment ref="A55" authorId="1">
      <text>
        <r>
          <rPr>
            <b/>
            <sz val="12"/>
            <color indexed="10"/>
            <rFont val="Tahoma"/>
            <family val="2"/>
          </rPr>
          <t>PP 55 Section 2</t>
        </r>
        <r>
          <rPr>
            <b/>
            <sz val="12"/>
            <rFont val="Tahoma"/>
            <family val="2"/>
          </rPr>
          <t xml:space="preserve">
§8-21-320
$25.00 to Judicial Department</t>
        </r>
        <r>
          <rPr>
            <sz val="8"/>
            <rFont val="Tahoma"/>
            <family val="0"/>
          </rPr>
          <t xml:space="preserve">
</t>
        </r>
      </text>
    </comment>
    <comment ref="A47" authorId="1">
      <text>
        <r>
          <rPr>
            <b/>
            <sz val="12"/>
            <color indexed="10"/>
            <rFont val="Tahoma"/>
            <family val="2"/>
          </rPr>
          <t>PP 21 Section A</t>
        </r>
        <r>
          <rPr>
            <b/>
            <sz val="12"/>
            <rFont val="Tahoma"/>
            <family val="2"/>
          </rPr>
          <t xml:space="preserve">
§14-1-204 &amp; 205
</t>
        </r>
        <r>
          <rPr>
            <sz val="12"/>
            <rFont val="Tahoma"/>
            <family val="2"/>
          </rPr>
          <t xml:space="preserve">56% to State
44% to County
</t>
        </r>
        <r>
          <rPr>
            <b/>
            <sz val="12"/>
            <color indexed="10"/>
            <rFont val="Tahoma"/>
            <family val="2"/>
          </rPr>
          <t xml:space="preserve">Temporary Proviso 73.13
</t>
        </r>
        <r>
          <rPr>
            <sz val="12"/>
            <color indexed="10"/>
            <rFont val="Tahoma"/>
            <family val="2"/>
          </rPr>
          <t>$50.00 Additional Fee to State</t>
        </r>
      </text>
    </comment>
    <comment ref="F44" authorId="0">
      <text>
        <r>
          <rPr>
            <sz val="12"/>
            <rFont val="Tahoma"/>
            <family val="2"/>
          </rPr>
          <t>25% To City</t>
        </r>
      </text>
    </comment>
    <comment ref="F45" authorId="0">
      <text>
        <r>
          <rPr>
            <b/>
            <sz val="12"/>
            <rFont val="Tahoma"/>
            <family val="2"/>
          </rPr>
          <t>1% of Handling Fee</t>
        </r>
      </text>
    </comment>
    <comment ref="G27"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F28" authorId="0">
      <text>
        <r>
          <rPr>
            <b/>
            <sz val="12"/>
            <color indexed="10"/>
            <rFont val="Tahoma"/>
            <family val="2"/>
          </rPr>
          <t xml:space="preserve">PP 11 Section 1
</t>
        </r>
        <r>
          <rPr>
            <b/>
            <sz val="12"/>
            <rFont val="Tahoma"/>
            <family val="2"/>
          </rPr>
          <t xml:space="preserve">§56-5-2945
$100.00 </t>
        </r>
        <r>
          <rPr>
            <b/>
            <sz val="12"/>
            <color indexed="10"/>
            <rFont val="Tahoma"/>
            <family val="2"/>
          </rPr>
          <t>of fine</t>
        </r>
        <r>
          <rPr>
            <b/>
            <sz val="12"/>
            <rFont val="Tahoma"/>
            <family val="2"/>
          </rPr>
          <t xml:space="preserve"> to Department of Public Safety for Highway Patrol</t>
        </r>
      </text>
    </comment>
    <comment ref="F38" authorId="0">
      <text>
        <r>
          <rPr>
            <b/>
            <sz val="12"/>
            <color indexed="10"/>
            <rFont val="Tahoma"/>
            <family val="2"/>
          </rPr>
          <t xml:space="preserve">PP 12 Section 3
</t>
        </r>
        <r>
          <rPr>
            <b/>
            <sz val="12"/>
            <rFont val="Tahoma"/>
            <family val="2"/>
          </rPr>
          <t xml:space="preserve">§56-5-2945
$100.00 </t>
        </r>
        <r>
          <rPr>
            <b/>
            <sz val="12"/>
            <color indexed="10"/>
            <rFont val="Tahoma"/>
            <family val="2"/>
          </rPr>
          <t>of fine</t>
        </r>
        <r>
          <rPr>
            <b/>
            <sz val="12"/>
            <rFont val="Tahoma"/>
            <family val="2"/>
          </rPr>
          <t xml:space="preserve"> to Department of Public Safety for Highway Patrol</t>
        </r>
      </text>
    </comment>
    <comment ref="F27" authorId="0">
      <text>
        <r>
          <rPr>
            <b/>
            <sz val="12"/>
            <color indexed="10"/>
            <rFont val="Tahoma"/>
            <family val="2"/>
          </rPr>
          <t>PP 11 Section 1</t>
        </r>
        <r>
          <rPr>
            <b/>
            <sz val="12"/>
            <rFont val="Tahoma"/>
            <family val="2"/>
          </rPr>
          <t xml:space="preserve">
§56-5-2945
$100.00 </t>
        </r>
        <r>
          <rPr>
            <b/>
            <sz val="12"/>
            <color indexed="10"/>
            <rFont val="Tahoma"/>
            <family val="2"/>
          </rPr>
          <t>of fine</t>
        </r>
        <r>
          <rPr>
            <b/>
            <sz val="12"/>
            <rFont val="Tahoma"/>
            <family val="2"/>
          </rPr>
          <t xml:space="preserve"> to Department of Public Safety for Highway Patrol</t>
        </r>
      </text>
    </comment>
    <comment ref="A14" authorId="0">
      <text>
        <r>
          <rPr>
            <b/>
            <sz val="12"/>
            <color indexed="10"/>
            <rFont val="Tahoma"/>
            <family val="2"/>
          </rPr>
          <t>PP 10 Section 9</t>
        </r>
        <r>
          <rPr>
            <b/>
            <sz val="12"/>
            <rFont val="Tahoma"/>
            <family val="2"/>
          </rPr>
          <t xml:space="preserve">
§50-21-114
</t>
        </r>
        <r>
          <rPr>
            <sz val="12"/>
            <rFont val="Tahoma"/>
            <family val="2"/>
          </rPr>
          <t>$50.00 to SLED</t>
        </r>
      </text>
    </comment>
    <comment ref="A25" authorId="0">
      <text>
        <r>
          <rPr>
            <b/>
            <sz val="12"/>
            <color indexed="10"/>
            <rFont val="Tahoma"/>
            <family val="2"/>
          </rPr>
          <t>PP 12 Section 1</t>
        </r>
        <r>
          <rPr>
            <b/>
            <sz val="12"/>
            <rFont val="Tahoma"/>
            <family val="2"/>
          </rPr>
          <t xml:space="preserve">
§56-5-2940</t>
        </r>
      </text>
    </comment>
    <comment ref="A26" authorId="0">
      <text>
        <r>
          <rPr>
            <b/>
            <sz val="12"/>
            <color indexed="10"/>
            <rFont val="Tahoma"/>
            <family val="2"/>
          </rPr>
          <t>PP 12 Section 1</t>
        </r>
        <r>
          <rPr>
            <b/>
            <sz val="12"/>
            <rFont val="Tahoma"/>
            <family val="2"/>
          </rPr>
          <t xml:space="preserve">
§56-5-2933</t>
        </r>
      </text>
    </comment>
    <comment ref="A27"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28"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38" authorId="0">
      <text>
        <r>
          <rPr>
            <b/>
            <sz val="12"/>
            <color indexed="10"/>
            <rFont val="Tahoma"/>
            <family val="2"/>
          </rPr>
          <t>PP 12 Section 3</t>
        </r>
        <r>
          <rPr>
            <b/>
            <sz val="12"/>
            <rFont val="Tahoma"/>
            <family val="2"/>
          </rPr>
          <t xml:space="preserve"> 
§56-5-2945 (c)
</t>
        </r>
        <r>
          <rPr>
            <sz val="12"/>
            <rFont val="Tahoma"/>
            <family val="2"/>
          </rPr>
          <t xml:space="preserve">$100.00 to DPS
</t>
        </r>
        <r>
          <rPr>
            <sz val="12"/>
            <color indexed="10"/>
            <rFont val="Tahoma"/>
            <family val="2"/>
          </rPr>
          <t>This Money comes out of Fine</t>
        </r>
      </text>
    </comment>
    <comment ref="A12" authorId="0">
      <text>
        <r>
          <rPr>
            <b/>
            <sz val="14"/>
            <color indexed="10"/>
            <rFont val="Tahoma"/>
            <family val="2"/>
          </rPr>
          <t xml:space="preserve">8. Game or fish law violations, Sections 50-9-910, 50-5-25, 50-21-160, 50-23-220, and 50-9-920
</t>
        </r>
        <r>
          <rPr>
            <b/>
            <sz val="14"/>
            <rFont val="Tahoma"/>
            <family val="2"/>
          </rPr>
          <t xml:space="preserve">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t>
        </r>
        <r>
          <rPr>
            <b/>
            <sz val="12"/>
            <color indexed="10"/>
            <rFont val="Tahoma"/>
            <family val="2"/>
          </rPr>
          <t xml:space="preserve">
</t>
        </r>
      </text>
    </comment>
    <comment ref="A13" authorId="0">
      <text>
        <r>
          <rPr>
            <b/>
            <sz val="12"/>
            <color indexed="10"/>
            <rFont val="Tahoma"/>
            <family val="2"/>
          </rPr>
          <t>PP 14 Section 8</t>
        </r>
        <r>
          <rPr>
            <b/>
            <sz val="12"/>
            <rFont val="Tahoma"/>
            <family val="2"/>
          </rPr>
          <t xml:space="preserve">
§50-21-160 Provides that 
</t>
        </r>
        <r>
          <rPr>
            <sz val="12"/>
            <rFont val="Tahoma"/>
            <family val="2"/>
          </rPr>
          <t>75% of fine goes to Department of Natural Resources 
25% of fine goes to County</t>
        </r>
      </text>
    </comment>
    <comment ref="C2" authorId="0">
      <text>
        <r>
          <rPr>
            <b/>
            <sz val="12"/>
            <color indexed="10"/>
            <rFont val="Tahoma"/>
            <family val="2"/>
          </rPr>
          <t>PP 7 Section 1</t>
        </r>
        <r>
          <rPr>
            <b/>
            <sz val="12"/>
            <rFont val="Tahoma"/>
            <family val="2"/>
          </rPr>
          <t xml:space="preserve">
§14-1-205
56% To County</t>
        </r>
      </text>
    </comment>
    <comment ref="D2" authorId="0">
      <text>
        <r>
          <rPr>
            <b/>
            <sz val="12"/>
            <color indexed="10"/>
            <rFont val="Tahoma"/>
            <family val="2"/>
          </rPr>
          <t>PP 7 Section 1</t>
        </r>
        <r>
          <rPr>
            <b/>
            <sz val="12"/>
            <rFont val="Tahoma"/>
            <family val="2"/>
          </rPr>
          <t xml:space="preserve">
§14-1-205
56% To County</t>
        </r>
      </text>
    </comment>
    <comment ref="H2" authorId="0">
      <text>
        <r>
          <rPr>
            <b/>
            <sz val="12"/>
            <color indexed="10"/>
            <rFont val="Tahoma"/>
            <family val="2"/>
          </rPr>
          <t>PP 7 Section 2</t>
        </r>
        <r>
          <rPr>
            <b/>
            <sz val="12"/>
            <rFont val="Tahoma"/>
            <family val="2"/>
          </rPr>
          <t xml:space="preserve">
§14-1-206 &amp; 35.11 Temporary Provisions
64.65% To State</t>
        </r>
      </text>
    </comment>
    <comment ref="I2" authorId="0">
      <text>
        <r>
          <rPr>
            <b/>
            <sz val="12"/>
            <color indexed="10"/>
            <rFont val="Tahoma"/>
            <family val="2"/>
          </rPr>
          <t>PP 7 Section 2</t>
        </r>
        <r>
          <rPr>
            <b/>
            <sz val="12"/>
            <rFont val="Tahoma"/>
            <family val="2"/>
          </rPr>
          <t xml:space="preserve">
§14-1-206 &amp; 35.11 Temporary Provisions
35.35% To Victim F</t>
        </r>
        <r>
          <rPr>
            <b/>
            <sz val="8"/>
            <rFont val="Tahoma"/>
            <family val="0"/>
          </rPr>
          <t>und</t>
        </r>
      </text>
    </comment>
    <comment ref="A5" authorId="0">
      <text>
        <r>
          <rPr>
            <b/>
            <sz val="14"/>
            <color indexed="10"/>
            <rFont val="Tahoma"/>
            <family val="2"/>
          </rPr>
          <t xml:space="preserve">6.  Insurance fraud, Section 38-55-560
</t>
        </r>
        <r>
          <rPr>
            <b/>
            <sz val="14"/>
            <color indexed="8"/>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t>
        </r>
        <r>
          <rPr>
            <b/>
            <sz val="14"/>
            <color indexed="10"/>
            <rFont val="Tahoma"/>
            <family val="2"/>
          </rPr>
          <t xml:space="preserve"> </t>
        </r>
      </text>
    </comment>
    <comment ref="A6" authorId="0">
      <text>
        <r>
          <rPr>
            <b/>
            <sz val="14"/>
            <color indexed="10"/>
            <rFont val="Tahoma"/>
            <family val="2"/>
          </rPr>
          <t xml:space="preserve">7. Cruelty to animals, Section 47-1-160
</t>
        </r>
        <r>
          <rPr>
            <b/>
            <sz val="14"/>
            <rFont val="Tahoma"/>
            <family val="2"/>
          </rPr>
          <t xml:space="preserve">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
        </r>
      </text>
    </comment>
    <comment ref="A7" authorId="0">
      <text>
        <r>
          <rPr>
            <b/>
            <sz val="14"/>
            <color indexed="10"/>
            <rFont val="Tahoma"/>
            <family val="2"/>
          </rPr>
          <t xml:space="preserve">1. Administrative court costs in fraudulent check cases, Sections 34-11-70(b) and (c), and 34-11-90(c) and (d)
</t>
        </r>
        <r>
          <rPr>
            <b/>
            <sz val="14"/>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 (b), or from the defendant if the court dismisses the case upon satisfactory proof of restitution, Section 34-11-70 (c). If the case goes to trial and the defendant is convicted, the cost shall be collected, Section 34-11-90 (d), even if the sentence is required to be suspended as provided in Section 34-11-90 (c).</t>
        </r>
        <r>
          <rPr>
            <b/>
            <sz val="12"/>
            <color indexed="10"/>
            <rFont val="Tahoma"/>
            <family val="2"/>
          </rPr>
          <t xml:space="preserve">
</t>
        </r>
      </text>
    </comment>
    <comment ref="A40" authorId="0">
      <text>
        <r>
          <rPr>
            <b/>
            <sz val="12"/>
            <color indexed="10"/>
            <rFont val="Tahoma"/>
            <family val="2"/>
          </rPr>
          <t>PP 15 Section 9</t>
        </r>
        <r>
          <rPr>
            <b/>
            <sz val="12"/>
            <rFont val="Tahoma"/>
            <family val="2"/>
          </rPr>
          <t xml:space="preserve">
§56-5-4160
</t>
        </r>
        <r>
          <rPr>
            <sz val="12"/>
            <rFont val="Tahoma"/>
            <family val="2"/>
          </rPr>
          <t xml:space="preserve">All Fines set by §56-5-4130 &amp; §56-5-4140 go to Size and Weight Revitalization Program Fund
</t>
        </r>
      </text>
    </comment>
    <comment ref="A59" authorId="0">
      <text>
        <r>
          <rPr>
            <b/>
            <sz val="12"/>
            <color indexed="10"/>
            <rFont val="Tahoma"/>
            <family val="2"/>
          </rPr>
          <t>PP 15 Section 2</t>
        </r>
        <r>
          <rPr>
            <b/>
            <sz val="12"/>
            <rFont val="Tahoma"/>
            <family val="2"/>
          </rPr>
          <t xml:space="preserve">
§17-3-30</t>
        </r>
        <r>
          <rPr>
            <b/>
            <sz val="8"/>
            <rFont val="Tahoma"/>
            <family val="0"/>
          </rPr>
          <t xml:space="preserve">
</t>
        </r>
      </text>
    </comment>
    <comment ref="A63" authorId="0">
      <text>
        <r>
          <rPr>
            <b/>
            <sz val="12"/>
            <rFont val="Tahoma"/>
            <family val="2"/>
          </rPr>
          <t>PP 15 Section 4</t>
        </r>
      </text>
    </comment>
    <comment ref="A61" authorId="0">
      <text>
        <r>
          <rPr>
            <b/>
            <sz val="12"/>
            <color indexed="10"/>
            <rFont val="Tahoma"/>
            <family val="2"/>
          </rPr>
          <t>PP 15 Section 3</t>
        </r>
        <r>
          <rPr>
            <b/>
            <sz val="12"/>
            <rFont val="Tahoma"/>
            <family val="2"/>
          </rPr>
          <t xml:space="preserve">
§24-21-80 &amp; 90</t>
        </r>
        <r>
          <rPr>
            <sz val="8"/>
            <rFont val="Tahoma"/>
            <family val="0"/>
          </rPr>
          <t xml:space="preserve">
</t>
        </r>
      </text>
    </comment>
    <comment ref="A65" authorId="0">
      <text>
        <r>
          <rPr>
            <b/>
            <sz val="12"/>
            <color indexed="10"/>
            <rFont val="Tahoma"/>
            <family val="2"/>
          </rPr>
          <t>PP 16 Section 5</t>
        </r>
        <r>
          <rPr>
            <b/>
            <sz val="12"/>
            <rFont val="Tahoma"/>
            <family val="2"/>
          </rPr>
          <t xml:space="preserve">
§14-17-725 &amp;
§ 24-21-491</t>
        </r>
        <r>
          <rPr>
            <sz val="12"/>
            <rFont val="Tahoma"/>
            <family val="2"/>
          </rPr>
          <t xml:space="preserve">
</t>
        </r>
      </text>
    </comment>
    <comment ref="A68" authorId="0">
      <text>
        <r>
          <rPr>
            <b/>
            <sz val="12"/>
            <color indexed="10"/>
            <rFont val="Tahoma"/>
            <family val="2"/>
          </rPr>
          <t>PP 16 Section 6</t>
        </r>
        <r>
          <rPr>
            <b/>
            <sz val="12"/>
            <rFont val="Tahoma"/>
            <family val="2"/>
          </rPr>
          <t xml:space="preserve">
§15-59-40 through 15-59-80</t>
        </r>
      </text>
    </comment>
    <comment ref="A10" authorId="1">
      <text>
        <r>
          <rPr>
            <b/>
            <sz val="14"/>
            <color indexed="10"/>
            <rFont val="Tahoma"/>
            <family val="2"/>
          </rPr>
          <t xml:space="preserve">8. Drug Court Surcharge, Section § 14-1-213
</t>
        </r>
        <r>
          <rPr>
            <b/>
            <sz val="14"/>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
        </r>
      </text>
    </comment>
    <comment ref="A56" authorId="1">
      <text>
        <r>
          <rPr>
            <b/>
            <sz val="12"/>
            <rFont val="Tahoma"/>
            <family val="2"/>
          </rPr>
          <t xml:space="preserve">Spousal &amp; Alimony &amp; Child Support </t>
        </r>
      </text>
    </comment>
    <comment ref="F60" authorId="1">
      <text>
        <r>
          <rPr>
            <b/>
            <sz val="12"/>
            <rFont val="Tahoma"/>
            <family val="2"/>
          </rPr>
          <t>100% to Public Defender Corporation</t>
        </r>
      </text>
    </comment>
    <comment ref="G60" authorId="1">
      <text>
        <r>
          <rPr>
            <b/>
            <sz val="12"/>
            <rFont val="Tahoma"/>
            <family val="2"/>
          </rPr>
          <t>100% to Commission on Indigent Defense</t>
        </r>
      </text>
    </comment>
    <comment ref="F62" authorId="1">
      <text>
        <r>
          <rPr>
            <b/>
            <sz val="12"/>
            <rFont val="Tahoma"/>
            <family val="2"/>
          </rPr>
          <t>100% to Probation Officer</t>
        </r>
      </text>
    </comment>
    <comment ref="G62" authorId="1">
      <text>
        <r>
          <rPr>
            <b/>
            <sz val="12"/>
            <rFont val="Tahoma"/>
            <family val="2"/>
          </rPr>
          <t>Probation Parole and Pardon Services</t>
        </r>
      </text>
    </comment>
    <comment ref="F64" authorId="1">
      <text>
        <r>
          <rPr>
            <b/>
            <sz val="12"/>
            <rFont val="Tahoma"/>
            <family val="2"/>
          </rPr>
          <t>100% to Alcohol and Drug Abuse Program</t>
        </r>
      </text>
    </comment>
    <comment ref="G64" authorId="1">
      <text>
        <r>
          <rPr>
            <b/>
            <sz val="12"/>
            <rFont val="Tahoma"/>
            <family val="2"/>
          </rPr>
          <t>100% to County Treasurer to be transmitted to Commission on Alcohol and Drug Abuse</t>
        </r>
        <r>
          <rPr>
            <sz val="8"/>
            <rFont val="Tahoma"/>
            <family val="0"/>
          </rPr>
          <t xml:space="preserve">
</t>
        </r>
      </text>
    </comment>
    <comment ref="A43" authorId="1">
      <text>
        <r>
          <rPr>
            <b/>
            <sz val="12"/>
            <color indexed="10"/>
            <rFont val="Tahoma"/>
            <family val="2"/>
          </rPr>
          <t>PP 12 Section 4(a)</t>
        </r>
        <r>
          <rPr>
            <b/>
            <sz val="12"/>
            <rFont val="Tahoma"/>
            <family val="2"/>
          </rPr>
          <t xml:space="preserve">
§38-53-70
</t>
        </r>
        <r>
          <rPr>
            <sz val="12"/>
            <rFont val="Tahoma"/>
            <family val="2"/>
          </rPr>
          <t>4% Total value of Bond</t>
        </r>
      </text>
    </comment>
    <comment ref="A45" authorId="1">
      <text>
        <r>
          <rPr>
            <b/>
            <sz val="12"/>
            <color indexed="10"/>
            <rFont val="Tahoma"/>
            <family val="2"/>
          </rPr>
          <t>PP 13 Section 5a</t>
        </r>
        <r>
          <rPr>
            <b/>
            <sz val="12"/>
            <rFont val="Tahoma"/>
            <family val="2"/>
          </rPr>
          <t xml:space="preserve">
§38-53-70
</t>
        </r>
        <r>
          <rPr>
            <sz val="12"/>
            <rFont val="Tahoma"/>
            <family val="2"/>
          </rPr>
          <t>4% Total value of Bond</t>
        </r>
      </text>
    </comment>
    <comment ref="A71" authorId="1">
      <text>
        <r>
          <rPr>
            <b/>
            <sz val="12"/>
            <color indexed="10"/>
            <rFont val="Tahoma"/>
            <family val="2"/>
          </rPr>
          <t>PP 17 Section 8</t>
        </r>
        <r>
          <rPr>
            <b/>
            <sz val="12"/>
            <rFont val="Tahoma"/>
            <family val="2"/>
          </rPr>
          <t xml:space="preserve">
§8-21-310(21)
$35.00 processing of each order</t>
        </r>
      </text>
    </comment>
    <comment ref="A75" authorId="1">
      <text>
        <r>
          <rPr>
            <b/>
            <sz val="12"/>
            <color indexed="10"/>
            <rFont val="Tahoma"/>
            <family val="2"/>
          </rPr>
          <t>PP 18 Section 9a</t>
        </r>
        <r>
          <rPr>
            <b/>
            <sz val="12"/>
            <rFont val="Tahoma"/>
            <family val="2"/>
          </rPr>
          <t xml:space="preserve">
Section 35.13 Temporary Provisos
</t>
        </r>
        <r>
          <rPr>
            <b/>
            <sz val="12"/>
            <color indexed="10"/>
            <rFont val="Tahoma"/>
            <family val="2"/>
          </rPr>
          <t>First $500.00 Collected</t>
        </r>
        <r>
          <rPr>
            <b/>
            <sz val="12"/>
            <rFont val="Tahoma"/>
            <family val="2"/>
          </rPr>
          <t xml:space="preserve">  if individual is placed on probation and was defended by Public Defender goes to Office of Indigent Defense
</t>
        </r>
        <r>
          <rPr>
            <b/>
            <sz val="12"/>
            <color indexed="10"/>
            <rFont val="Tahoma"/>
            <family val="2"/>
          </rPr>
          <t>However in those counties which contract with appointed counsel for the defense of indigent other than the public defender, one-half of the fee collected may be remitted by the clerk of court to the county which contracts for payment for these services</t>
        </r>
      </text>
    </comment>
    <comment ref="F76" authorId="1">
      <text>
        <r>
          <rPr>
            <b/>
            <sz val="12"/>
            <rFont val="Tahoma"/>
            <family val="2"/>
          </rPr>
          <t>To Office of Indigent Defense</t>
        </r>
      </text>
    </comment>
    <comment ref="F74" authorId="1">
      <text>
        <r>
          <rPr>
            <b/>
            <sz val="12"/>
            <rFont val="Tahoma"/>
            <family val="2"/>
          </rPr>
          <t>To Office of Indigent Defense</t>
        </r>
      </text>
    </comment>
    <comment ref="F72" authorId="1">
      <text>
        <r>
          <rPr>
            <b/>
            <sz val="12"/>
            <rFont val="Tahoma"/>
            <family val="2"/>
          </rPr>
          <t>To County</t>
        </r>
      </text>
    </comment>
    <comment ref="F70" authorId="1">
      <text>
        <r>
          <rPr>
            <b/>
            <sz val="12"/>
            <rFont val="Tahoma"/>
            <family val="2"/>
          </rPr>
          <t>To Clerk of Court</t>
        </r>
      </text>
    </comment>
    <comment ref="K2" authorId="1">
      <text>
        <r>
          <rPr>
            <b/>
            <sz val="12"/>
            <color indexed="10"/>
            <rFont val="Tahoma"/>
            <family val="2"/>
          </rPr>
          <t xml:space="preserve">PP 9 Section 4
</t>
        </r>
        <r>
          <rPr>
            <b/>
            <sz val="12"/>
            <rFont val="Tahoma"/>
            <family val="2"/>
          </rPr>
          <t>Section 73.3 
Temporary Provisions</t>
        </r>
        <r>
          <rPr>
            <b/>
            <sz val="12"/>
            <color indexed="10"/>
            <rFont val="Tahoma"/>
            <family val="2"/>
          </rPr>
          <t xml:space="preserve">
</t>
        </r>
      </text>
    </comment>
    <comment ref="F25" authorId="1">
      <text>
        <r>
          <rPr>
            <b/>
            <sz val="12"/>
            <color indexed="10"/>
            <rFont val="Tahoma"/>
            <family val="2"/>
          </rPr>
          <t>PP 11 Section 1</t>
        </r>
        <r>
          <rPr>
            <b/>
            <sz val="12"/>
            <rFont val="Tahoma"/>
            <family val="2"/>
          </rPr>
          <t xml:space="preserve">
§56-5-2945
$100.00 </t>
        </r>
        <r>
          <rPr>
            <b/>
            <sz val="12"/>
            <color indexed="10"/>
            <rFont val="Tahoma"/>
            <family val="2"/>
          </rPr>
          <t>of fine</t>
        </r>
        <r>
          <rPr>
            <b/>
            <sz val="12"/>
            <rFont val="Tahoma"/>
            <family val="2"/>
          </rPr>
          <t xml:space="preserve"> to Department of Public Safety for Highway Patrol</t>
        </r>
      </text>
    </comment>
    <comment ref="F26" authorId="1">
      <text>
        <r>
          <rPr>
            <b/>
            <sz val="12"/>
            <color indexed="10"/>
            <rFont val="Tahoma"/>
            <family val="2"/>
          </rPr>
          <t>PP 11 Section 1</t>
        </r>
        <r>
          <rPr>
            <b/>
            <sz val="12"/>
            <rFont val="Tahoma"/>
            <family val="2"/>
          </rPr>
          <t xml:space="preserve">
§56-5-2945
$100.00 of </t>
        </r>
        <r>
          <rPr>
            <b/>
            <sz val="12"/>
            <color indexed="10"/>
            <rFont val="Tahoma"/>
            <family val="2"/>
          </rPr>
          <t>fine to</t>
        </r>
        <r>
          <rPr>
            <b/>
            <sz val="12"/>
            <rFont val="Tahoma"/>
            <family val="2"/>
          </rPr>
          <t xml:space="preserve"> Department of Public Safety for Highway Patrol</t>
        </r>
        <r>
          <rPr>
            <sz val="8"/>
            <rFont val="Tahoma"/>
            <family val="0"/>
          </rPr>
          <t xml:space="preserve">
</t>
        </r>
      </text>
    </comment>
    <comment ref="M2" authorId="1">
      <text>
        <r>
          <rPr>
            <b/>
            <sz val="12"/>
            <color indexed="10"/>
            <rFont val="Tahoma"/>
            <family val="2"/>
          </rPr>
          <t>PP 10 Section 6</t>
        </r>
        <r>
          <rPr>
            <b/>
            <sz val="12"/>
            <rFont val="Tahoma"/>
            <family val="2"/>
          </rPr>
          <t xml:space="preserve">
§56-5-295</t>
        </r>
      </text>
    </comment>
    <comment ref="J2" authorId="1">
      <text>
        <r>
          <rPr>
            <b/>
            <sz val="12"/>
            <color indexed="10"/>
            <rFont val="Tahoma"/>
            <family val="2"/>
          </rPr>
          <t>PP 8 section 3</t>
        </r>
        <r>
          <rPr>
            <b/>
            <sz val="12"/>
            <rFont val="Tahoma"/>
            <family val="2"/>
          </rPr>
          <t xml:space="preserve">
§14-1-211</t>
        </r>
      </text>
    </comment>
    <comment ref="L2" authorId="1">
      <text>
        <r>
          <rPr>
            <b/>
            <sz val="12"/>
            <color indexed="10"/>
            <rFont val="Tahoma"/>
            <family val="2"/>
          </rPr>
          <t>PP 11 section 10</t>
        </r>
        <r>
          <rPr>
            <b/>
            <sz val="12"/>
            <rFont val="Tahoma"/>
            <family val="2"/>
          </rPr>
          <t xml:space="preserve">
§14-1-209(A)</t>
        </r>
      </text>
    </comment>
    <comment ref="A69" authorId="1">
      <text>
        <r>
          <rPr>
            <b/>
            <sz val="12"/>
            <color indexed="10"/>
            <rFont val="Tahoma"/>
            <family val="2"/>
          </rPr>
          <t>PP 16 Section 7</t>
        </r>
        <r>
          <rPr>
            <b/>
            <sz val="12"/>
            <rFont val="Tahoma"/>
            <family val="2"/>
          </rPr>
          <t xml:space="preserve">
§38-53-100(d)
§38-53-100(c)</t>
        </r>
      </text>
    </comment>
    <comment ref="A79" authorId="1">
      <text>
        <r>
          <rPr>
            <sz val="12"/>
            <color indexed="10"/>
            <rFont val="Tahoma"/>
            <family val="2"/>
          </rPr>
          <t>PP 20 Section C</t>
        </r>
        <r>
          <rPr>
            <sz val="12"/>
            <rFont val="Tahoma"/>
            <family val="2"/>
          </rPr>
          <t xml:space="preserve">
§15-35-900
56% County
44% State</t>
        </r>
      </text>
    </comment>
    <comment ref="A29" authorId="0">
      <text>
        <r>
          <rPr>
            <b/>
            <sz val="12"/>
            <rFont val="Tahoma"/>
            <family val="2"/>
          </rPr>
          <t>§56-5-2940</t>
        </r>
      </text>
    </comment>
    <comment ref="A30" authorId="0">
      <text>
        <r>
          <rPr>
            <b/>
            <sz val="12"/>
            <rFont val="Tahoma"/>
            <family val="2"/>
          </rPr>
          <t>§56-5-2933</t>
        </r>
      </text>
    </comment>
    <comment ref="A83" authorId="1">
      <text>
        <r>
          <rPr>
            <b/>
            <sz val="12"/>
            <color indexed="10"/>
            <rFont val="Tahoma"/>
            <family val="2"/>
          </rPr>
          <t>PP49 Secton VI</t>
        </r>
        <r>
          <rPr>
            <sz val="8"/>
            <rFont val="Tahoma"/>
            <family val="0"/>
          </rPr>
          <t xml:space="preserve">
</t>
        </r>
      </text>
    </comment>
    <comment ref="G9" authorId="0">
      <text>
        <r>
          <rPr>
            <b/>
            <sz val="12"/>
            <color indexed="10"/>
            <rFont val="Tahoma"/>
            <family val="2"/>
          </rPr>
          <t>PP 14 Section 9</t>
        </r>
        <r>
          <rPr>
            <b/>
            <sz val="12"/>
            <rFont val="Tahoma"/>
            <family val="2"/>
          </rPr>
          <t xml:space="preserve">
44-32-120 
Total Fine To Department of Health &amp; Environmental Control</t>
        </r>
      </text>
    </comment>
    <comment ref="N2" authorId="1">
      <text>
        <r>
          <rPr>
            <b/>
            <sz val="12"/>
            <color indexed="10"/>
            <rFont val="Tahoma"/>
            <family val="2"/>
          </rPr>
          <t>PP 10 Section 5</t>
        </r>
        <r>
          <rPr>
            <b/>
            <sz val="12"/>
            <rFont val="Tahoma"/>
            <family val="2"/>
          </rPr>
          <t xml:space="preserve">
§14-1-211(A)(2)
$100.00 to MUSC Spinal Cord Research</t>
        </r>
      </text>
    </comment>
    <comment ref="P2" authorId="1">
      <text>
        <r>
          <rPr>
            <b/>
            <sz val="12"/>
            <color indexed="10"/>
            <rFont val="Tahoma"/>
            <family val="2"/>
          </rPr>
          <t xml:space="preserve">PP 10 Section 8 </t>
        </r>
        <r>
          <rPr>
            <b/>
            <sz val="12"/>
            <rFont val="Tahoma"/>
            <family val="2"/>
          </rPr>
          <t>Prosecution Coordination Commission for drug treatment court</t>
        </r>
        <r>
          <rPr>
            <sz val="8"/>
            <rFont val="Tahoma"/>
            <family val="0"/>
          </rPr>
          <t xml:space="preserve">
</t>
        </r>
      </text>
    </comment>
    <comment ref="Q2" authorId="1">
      <text>
        <r>
          <rPr>
            <b/>
            <sz val="12"/>
            <color indexed="10"/>
            <rFont val="Tahoma"/>
            <family val="2"/>
          </rPr>
          <t xml:space="preserve">PP 16 Section 1 </t>
        </r>
        <r>
          <rPr>
            <sz val="12"/>
            <rFont val="Tahoma"/>
            <family val="2"/>
          </rPr>
          <t>Administrative Court Cost Fradulent Check</t>
        </r>
        <r>
          <rPr>
            <sz val="8"/>
            <rFont val="Tahoma"/>
            <family val="0"/>
          </rPr>
          <t xml:space="preserve">
</t>
        </r>
      </text>
    </comment>
    <comment ref="R2" authorId="1">
      <text>
        <r>
          <t/>
        </r>
      </text>
    </comment>
    <comment ref="A9" authorId="1">
      <text>
        <r>
          <rPr>
            <b/>
            <sz val="14"/>
            <color indexed="10"/>
            <rFont val="Tahoma"/>
            <family val="2"/>
          </rPr>
          <t>11. Tattooing Regulation Violation, Section 44-34-100(G)</t>
        </r>
        <r>
          <rPr>
            <b/>
            <sz val="14"/>
            <rFont val="Tahoma"/>
            <family val="2"/>
          </rPr>
          <t xml:space="preserve">
Chapter 34 of Title 44 of the Code legalizes and regulates tattooing in this State.  Section 44-34-100(G) provides that all criminal fines generated from a violation of that Chapter, or from Section 16-17-700, be remitted to the Department of Health and Environmental Control. </t>
        </r>
        <r>
          <rPr>
            <b/>
            <sz val="12"/>
            <rFont val="Tahoma"/>
            <family val="2"/>
          </rPr>
          <t xml:space="preserve"> </t>
        </r>
      </text>
    </comment>
    <comment ref="A39" authorId="1">
      <text>
        <r>
          <rPr>
            <b/>
            <sz val="12"/>
            <color indexed="10"/>
            <rFont val="Tahoma"/>
            <family val="2"/>
          </rPr>
          <t xml:space="preserve">PP 13 Section 4 </t>
        </r>
        <r>
          <rPr>
            <b/>
            <sz val="12"/>
            <rFont val="Tahoma"/>
            <family val="2"/>
          </rPr>
          <t xml:space="preserve">
§56-5-2945 (c)
</t>
        </r>
        <r>
          <rPr>
            <sz val="12"/>
            <rFont val="Tahoma"/>
            <family val="2"/>
          </rPr>
          <t xml:space="preserve">$100.00 to DPS
</t>
        </r>
        <r>
          <rPr>
            <sz val="12"/>
            <color indexed="10"/>
            <rFont val="Tahoma"/>
            <family val="2"/>
          </rPr>
          <t>This Money comes out of Fine</t>
        </r>
      </text>
    </comment>
    <comment ref="R14" authorId="2">
      <text>
        <r>
          <rPr>
            <b/>
            <sz val="14"/>
            <color indexed="10"/>
            <rFont val="Tahoma"/>
            <family val="2"/>
          </rPr>
          <t xml:space="preserve">  9.  Boating Under the Influence Breath Test Fee, Section 50-21-114
</t>
        </r>
        <r>
          <rPr>
            <b/>
            <sz val="14"/>
            <rFont val="Tahoma"/>
            <family val="2"/>
          </rPr>
          <t>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t>
        </r>
      </text>
    </comment>
    <comment ref="P3" authorId="2">
      <text>
        <r>
          <rPr>
            <b/>
            <sz val="9"/>
            <rFont val="Tahoma"/>
            <family val="2"/>
          </rPr>
          <t>SCJD:</t>
        </r>
        <r>
          <rPr>
            <sz val="9"/>
            <rFont val="Tahoma"/>
            <family val="2"/>
          </rPr>
          <t xml:space="preserve">
</t>
        </r>
      </text>
    </comment>
    <comment ref="H18" authorId="2">
      <text>
        <r>
          <rPr>
            <b/>
            <sz val="9"/>
            <rFont val="Tahoma"/>
            <family val="2"/>
          </rPr>
          <t>SCJD:</t>
        </r>
        <r>
          <rPr>
            <sz val="9"/>
            <rFont val="Tahoma"/>
            <family val="2"/>
          </rPr>
          <t xml:space="preserve">
</t>
        </r>
      </text>
    </comment>
    <comment ref="A32" authorId="0">
      <text>
        <r>
          <rPr>
            <b/>
            <sz val="12"/>
            <color indexed="10"/>
            <rFont val="Tahoma"/>
            <family val="2"/>
          </rPr>
          <t>PP 12 Section 1</t>
        </r>
        <r>
          <rPr>
            <b/>
            <sz val="12"/>
            <rFont val="Tahoma"/>
            <family val="2"/>
          </rPr>
          <t xml:space="preserve">
§56-5-2940</t>
        </r>
      </text>
    </comment>
    <comment ref="A33" authorId="0">
      <text>
        <r>
          <rPr>
            <b/>
            <sz val="12"/>
            <color indexed="10"/>
            <rFont val="Tahoma"/>
            <family val="2"/>
          </rPr>
          <t>PP 12 Section 1</t>
        </r>
        <r>
          <rPr>
            <b/>
            <sz val="12"/>
            <rFont val="Tahoma"/>
            <family val="2"/>
          </rPr>
          <t xml:space="preserve">
§56-5-2933</t>
        </r>
      </text>
    </comment>
    <comment ref="A34"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35"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36" authorId="0">
      <text>
        <r>
          <rPr>
            <b/>
            <sz val="12"/>
            <rFont val="Tahoma"/>
            <family val="2"/>
          </rPr>
          <t>§56-5-2940</t>
        </r>
      </text>
    </comment>
    <comment ref="A37" authorId="0">
      <text>
        <r>
          <rPr>
            <b/>
            <sz val="12"/>
            <rFont val="Tahoma"/>
            <family val="2"/>
          </rPr>
          <t>§56-5-2933</t>
        </r>
      </text>
    </comment>
    <comment ref="G28"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G34"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G35"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R32"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3"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4"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5"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6"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7"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List>
</comments>
</file>

<file path=xl/comments2.xml><?xml version="1.0" encoding="utf-8"?>
<comments xmlns="http://schemas.openxmlformats.org/spreadsheetml/2006/main">
  <authors>
    <author>Walter T. Leverette</author>
    <author>tleverette</author>
    <author>SCJD</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County</t>
        </r>
      </text>
    </comment>
    <comment ref="E12" authorId="0">
      <text>
        <r>
          <rPr>
            <b/>
            <sz val="8"/>
            <rFont val="Tahoma"/>
            <family val="0"/>
          </rPr>
          <t>Total Fines to Wildlife Department</t>
        </r>
      </text>
    </comment>
    <comment ref="E13" authorId="0">
      <text>
        <r>
          <rPr>
            <b/>
            <sz val="8"/>
            <rFont val="Tahoma"/>
            <family val="0"/>
          </rPr>
          <t>75% of fine to Department of Natural Resources</t>
        </r>
      </text>
    </comment>
    <comment ref="C13" authorId="0">
      <text>
        <r>
          <rPr>
            <b/>
            <sz val="8"/>
            <rFont val="Tahoma"/>
            <family val="0"/>
          </rPr>
          <t>25% fine to county</t>
        </r>
      </text>
    </comment>
    <comment ref="C14" authorId="0">
      <text>
        <r>
          <rPr>
            <b/>
            <sz val="8"/>
            <rFont val="Tahoma"/>
            <family val="0"/>
          </rPr>
          <t xml:space="preserve">25% fine to county  </t>
        </r>
      </text>
    </comment>
    <comment ref="C15" authorId="0">
      <text>
        <r>
          <rPr>
            <b/>
            <sz val="8"/>
            <rFont val="Tahoma"/>
            <family val="0"/>
          </rPr>
          <t xml:space="preserve">25% fine to county  </t>
        </r>
      </text>
    </comment>
    <comment ref="E14" authorId="0">
      <text>
        <r>
          <rPr>
            <b/>
            <sz val="8"/>
            <rFont val="Tahoma"/>
            <family val="0"/>
          </rPr>
          <t>75% of fine to Department of Natural Resources</t>
        </r>
      </text>
    </comment>
    <comment ref="E15" authorId="0">
      <text>
        <r>
          <rPr>
            <b/>
            <sz val="8"/>
            <rFont val="Tahoma"/>
            <family val="0"/>
          </rPr>
          <t xml:space="preserve">75% of fine to Department of Natural Resourcese </t>
        </r>
      </text>
    </comment>
    <comment ref="G8" authorId="0">
      <text>
        <r>
          <rPr>
            <b/>
            <sz val="12"/>
            <color indexed="10"/>
            <rFont val="Tahoma"/>
            <family val="2"/>
          </rPr>
          <t>Section 9</t>
        </r>
        <r>
          <rPr>
            <b/>
            <sz val="12"/>
            <rFont val="Tahoma"/>
            <family val="2"/>
          </rPr>
          <t xml:space="preserve">
44-32-120 
Total Fine To Department of Health &amp; Environmental Control</t>
        </r>
      </text>
    </comment>
    <comment ref="C35" authorId="0">
      <text>
        <r>
          <rPr>
            <b/>
            <sz val="8"/>
            <rFont val="Tahoma"/>
            <family val="0"/>
          </rPr>
          <t xml:space="preserve">50% To County </t>
        </r>
      </text>
    </comment>
    <comment ref="D35" authorId="0">
      <text>
        <r>
          <rPr>
            <b/>
            <sz val="8"/>
            <rFont val="Tahoma"/>
            <family val="0"/>
          </rPr>
          <t xml:space="preserve">25% To State </t>
        </r>
      </text>
    </comment>
    <comment ref="G35" authorId="0">
      <text>
        <r>
          <rPr>
            <b/>
            <sz val="8"/>
            <rFont val="Tahoma"/>
            <family val="0"/>
          </rPr>
          <t>25% To Solicitor's Office</t>
        </r>
      </text>
    </comment>
    <comment ref="G37" authorId="0">
      <text>
        <r>
          <rPr>
            <b/>
            <sz val="8"/>
            <rFont val="Tahoma"/>
            <family val="0"/>
          </rPr>
          <t>25% To Solicitor's Office</t>
        </r>
      </text>
    </comment>
    <comment ref="D37" authorId="0">
      <text>
        <r>
          <rPr>
            <b/>
            <sz val="8"/>
            <rFont val="Tahoma"/>
            <family val="0"/>
          </rPr>
          <t xml:space="preserve">25% To State </t>
        </r>
      </text>
    </comment>
    <comment ref="C37" authorId="0">
      <text>
        <r>
          <rPr>
            <b/>
            <sz val="8"/>
            <rFont val="Tahoma"/>
            <family val="0"/>
          </rPr>
          <t xml:space="preserve">25% To County </t>
        </r>
      </text>
    </comment>
    <comment ref="C36" authorId="0">
      <text>
        <r>
          <rPr>
            <b/>
            <sz val="8"/>
            <rFont val="Tahoma"/>
            <family val="0"/>
          </rPr>
          <t>2% of Handling Fee</t>
        </r>
      </text>
    </comment>
    <comment ref="D36" authorId="0">
      <text>
        <r>
          <rPr>
            <b/>
            <sz val="8"/>
            <rFont val="Tahoma"/>
            <family val="0"/>
          </rPr>
          <t>1% of Handling Fee</t>
        </r>
      </text>
    </comment>
    <comment ref="G36" authorId="0">
      <text>
        <r>
          <rPr>
            <b/>
            <sz val="8"/>
            <rFont val="Tahoma"/>
            <family val="0"/>
          </rPr>
          <t>1% of Handling Fee to Solicitors Office</t>
        </r>
      </text>
    </comment>
    <comment ref="C38" authorId="0">
      <text>
        <r>
          <rPr>
            <b/>
            <sz val="8"/>
            <rFont val="Tahoma"/>
            <family val="0"/>
          </rPr>
          <t>1% of Handling Fee</t>
        </r>
      </text>
    </comment>
    <comment ref="D38" authorId="0">
      <text>
        <r>
          <rPr>
            <b/>
            <sz val="8"/>
            <rFont val="Tahoma"/>
            <family val="0"/>
          </rPr>
          <t>1% of Handling Fee</t>
        </r>
      </text>
    </comment>
    <comment ref="G38" authorId="0">
      <text>
        <r>
          <rPr>
            <b/>
            <sz val="8"/>
            <rFont val="Tahoma"/>
            <family val="0"/>
          </rPr>
          <t>1% of Handling Fee Fee to Solicitors Office</t>
        </r>
      </text>
    </comment>
    <comment ref="A66" authorId="1">
      <text>
        <r>
          <rPr>
            <b/>
            <sz val="8"/>
            <color indexed="10"/>
            <rFont val="Tahoma"/>
            <family val="2"/>
          </rPr>
          <t>PP 15 Section 2</t>
        </r>
        <r>
          <rPr>
            <b/>
            <sz val="8"/>
            <rFont val="Tahoma"/>
            <family val="0"/>
          </rPr>
          <t xml:space="preserve">
§17-3-30 
$40.00 Per Application to Public Defender Corporation</t>
        </r>
      </text>
    </comment>
    <comment ref="A8" authorId="1">
      <text>
        <r>
          <rPr>
            <b/>
            <sz val="12"/>
            <color indexed="10"/>
            <rFont val="Tahoma"/>
            <family val="2"/>
          </rPr>
          <t xml:space="preserve">8. Carriers of household goods and hazardous waste for disposal, Section 58-23-590(E)
</t>
        </r>
        <r>
          <rPr>
            <b/>
            <sz val="12"/>
            <rFont val="Tahoma"/>
            <family val="2"/>
          </rPr>
          <t xml:space="preserve">
Section 58-23-590(E) requires that 75% of each fine generated from a violation of Section 58-23-40 be deposited with the Office of Regulatory Staff. The county retains the remaining 25% of the fine. These funds should be clearly noted on your report to the County Treasurer so that the proper amount of fines can be transmitted to the Office of Regulatory Staff, 1441 Main Street, Suite 300, Columbia, South Carolina 29201. That Office is relocating and, after September 1, 2008, those funds should be sent to 1401 Main Street, Suite 900, Columbia, South Carolina, 29201.  The assessment discussed in V.A.2., V.A.3., V.A.4., and V.A.5. above should be collected on these violations.  
</t>
        </r>
      </text>
    </comment>
    <comment ref="A71" authorId="1">
      <text>
        <r>
          <rPr>
            <b/>
            <sz val="8"/>
            <color indexed="10"/>
            <rFont val="Tahoma"/>
            <family val="2"/>
          </rPr>
          <t>PP  Section</t>
        </r>
        <r>
          <rPr>
            <b/>
            <sz val="8"/>
            <rFont val="Tahoma"/>
            <family val="0"/>
          </rPr>
          <t xml:space="preserve">
§20-1-375
$20.00 added to fee required in §20-1-230</t>
        </r>
      </text>
    </comment>
    <comment ref="A35" authorId="1">
      <text>
        <r>
          <rPr>
            <b/>
            <sz val="8"/>
            <color indexed="10"/>
            <rFont val="Tahoma"/>
            <family val="2"/>
          </rPr>
          <t>PP 30 Section 2</t>
        </r>
        <r>
          <rPr>
            <b/>
            <sz val="8"/>
            <rFont val="Tahoma"/>
            <family val="0"/>
          </rPr>
          <t xml:space="preserve">
§17-15-260
50% to County
25% Solicitor's Office
25% to State</t>
        </r>
      </text>
    </comment>
    <comment ref="A37" authorId="1">
      <text>
        <r>
          <rPr>
            <b/>
            <sz val="8"/>
            <color indexed="10"/>
            <rFont val="Tahoma"/>
            <family val="2"/>
          </rPr>
          <t>PP 30 Section 2</t>
        </r>
        <r>
          <rPr>
            <b/>
            <sz val="8"/>
            <rFont val="Tahoma"/>
            <family val="0"/>
          </rPr>
          <t xml:space="preserve">
§17-15-260
25% to County
25% Solicitor's Office
25% to State
25% to City</t>
        </r>
      </text>
    </comment>
    <comment ref="A47" authorId="1">
      <text>
        <r>
          <rPr>
            <b/>
            <sz val="8"/>
            <color indexed="10"/>
            <rFont val="Tahoma"/>
            <family val="2"/>
          </rPr>
          <t>PP 19 Section B</t>
        </r>
        <r>
          <rPr>
            <b/>
            <sz val="8"/>
            <rFont val="Tahoma"/>
            <family val="0"/>
          </rPr>
          <t xml:space="preserve">
§8-21-21
$25.00 to Judicial Department</t>
        </r>
        <r>
          <rPr>
            <sz val="8"/>
            <rFont val="Tahoma"/>
            <family val="0"/>
          </rPr>
          <t xml:space="preserve">
</t>
        </r>
      </text>
    </comment>
    <comment ref="A48" authorId="1">
      <text>
        <r>
          <rPr>
            <b/>
            <sz val="8"/>
            <color indexed="10"/>
            <rFont val="Tahoma"/>
            <family val="2"/>
          </rPr>
          <t>PP 55 Section 2</t>
        </r>
        <r>
          <rPr>
            <b/>
            <sz val="8"/>
            <rFont val="Tahoma"/>
            <family val="0"/>
          </rPr>
          <t xml:space="preserve">
§8-21-320
$25.00 to Judicial Department</t>
        </r>
        <r>
          <rPr>
            <sz val="8"/>
            <rFont val="Tahoma"/>
            <family val="0"/>
          </rPr>
          <t xml:space="preserve">
</t>
        </r>
      </text>
    </comment>
    <comment ref="A40" authorId="1">
      <text>
        <r>
          <rPr>
            <b/>
            <sz val="8"/>
            <color indexed="10"/>
            <rFont val="Tahoma"/>
            <family val="2"/>
          </rPr>
          <t>PP 30 Section 11
PP36 Section C1</t>
        </r>
        <r>
          <rPr>
            <b/>
            <sz val="8"/>
            <rFont val="Tahoma"/>
            <family val="0"/>
          </rPr>
          <t xml:space="preserve">
§8-21-1010 &amp; 1060
100% to County</t>
        </r>
        <r>
          <rPr>
            <sz val="8"/>
            <rFont val="Tahoma"/>
            <family val="0"/>
          </rPr>
          <t xml:space="preserve">
</t>
        </r>
      </text>
    </comment>
    <comment ref="F37" authorId="0">
      <text>
        <r>
          <rPr>
            <sz val="8"/>
            <rFont val="Tahoma"/>
            <family val="0"/>
          </rPr>
          <t>25% To City</t>
        </r>
      </text>
    </comment>
    <comment ref="F38" authorId="0">
      <text>
        <r>
          <rPr>
            <b/>
            <sz val="8"/>
            <rFont val="Tahoma"/>
            <family val="0"/>
          </rPr>
          <t>1% of Handling Fee to City</t>
        </r>
      </text>
    </comment>
    <comment ref="A14" authorId="0">
      <text>
        <r>
          <rPr>
            <b/>
            <sz val="12"/>
            <color indexed="10"/>
            <rFont val="Tahoma"/>
            <family val="2"/>
          </rPr>
          <t xml:space="preserve">10.  Boating Under the Influence Breath Test Fee, Section 50-21-114
</t>
        </r>
        <r>
          <rPr>
            <b/>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R14" authorId="0">
      <text>
        <r>
          <rPr>
            <b/>
            <sz val="12"/>
            <color indexed="10"/>
            <rFont val="Tahoma"/>
            <family val="2"/>
          </rPr>
          <t>10.  Boating Under the Influence Breath Test Fee, Section 50-21-114</t>
        </r>
        <r>
          <rPr>
            <b/>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b/>
            <sz val="8"/>
            <rFont val="Tahoma"/>
            <family val="0"/>
          </rPr>
          <t xml:space="preserve">
</t>
        </r>
      </text>
    </comment>
    <comment ref="A23" authorId="0">
      <text>
        <r>
          <rPr>
            <b/>
            <sz val="8"/>
            <color indexed="10"/>
            <rFont val="Tahoma"/>
            <family val="2"/>
          </rPr>
          <t>PP 30 Section 1</t>
        </r>
        <r>
          <rPr>
            <b/>
            <sz val="8"/>
            <rFont val="Tahoma"/>
            <family val="0"/>
          </rPr>
          <t xml:space="preserve">
§56-5-2940</t>
        </r>
      </text>
    </comment>
    <comment ref="A24" authorId="0">
      <text>
        <r>
          <rPr>
            <b/>
            <sz val="8"/>
            <color indexed="10"/>
            <rFont val="Tahoma"/>
            <family val="2"/>
          </rPr>
          <t>PP 30 Section 1</t>
        </r>
        <r>
          <rPr>
            <b/>
            <sz val="8"/>
            <rFont val="Tahoma"/>
            <family val="0"/>
          </rPr>
          <t xml:space="preserve">
§56-5-2933</t>
        </r>
      </text>
    </comment>
    <comment ref="N23" authorId="0">
      <text>
        <r>
          <rPr>
            <b/>
            <sz val="8"/>
            <color indexed="10"/>
            <rFont val="Tahoma"/>
            <family val="2"/>
          </rPr>
          <t>PP 9 Section 5</t>
        </r>
        <r>
          <rPr>
            <b/>
            <sz val="8"/>
            <rFont val="Tahoma"/>
            <family val="0"/>
          </rPr>
          <t xml:space="preserve">
§14-1-211(A)(2)
$100.00 to MUSC spinal cord research</t>
        </r>
      </text>
    </comment>
    <comment ref="N24" authorId="0">
      <text>
        <r>
          <rPr>
            <b/>
            <sz val="8"/>
            <color indexed="10"/>
            <rFont val="Tahoma"/>
            <family val="2"/>
          </rPr>
          <t>PP 9 Section 5</t>
        </r>
        <r>
          <rPr>
            <b/>
            <sz val="8"/>
            <rFont val="Tahoma"/>
            <family val="0"/>
          </rPr>
          <t xml:space="preserve">
§14-1-211(A)(2)
$100.00 to MUSC spinal cord research</t>
        </r>
      </text>
    </comment>
    <comment ref="A12" authorId="0">
      <text>
        <r>
          <rPr>
            <b/>
            <sz val="12"/>
            <color indexed="10"/>
            <rFont val="Tahoma"/>
            <family val="2"/>
          </rPr>
          <t xml:space="preserve">6. Game or fish law violations, Sections 50-9-910, 50-5-25, 50-21-160, 50-23-220, and 50-9-920
 </t>
        </r>
        <r>
          <rPr>
            <b/>
            <sz val="12"/>
            <rFont val="Tahoma"/>
            <family val="2"/>
          </rPr>
          <t xml:space="preserve">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
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r>
          <rPr>
            <b/>
            <sz val="8"/>
            <color indexed="10"/>
            <rFont val="Tahoma"/>
            <family val="2"/>
          </rPr>
          <t xml:space="preserve">
</t>
        </r>
      </text>
    </comment>
    <comment ref="D2" authorId="0">
      <text>
        <r>
          <rPr>
            <b/>
            <sz val="8"/>
            <color indexed="10"/>
            <rFont val="Tahoma"/>
            <family val="2"/>
          </rPr>
          <t>PP 6 Section 1</t>
        </r>
        <r>
          <rPr>
            <b/>
            <sz val="8"/>
            <rFont val="Tahoma"/>
            <family val="0"/>
          </rPr>
          <t xml:space="preserve">
§14-1-205
56% To County</t>
        </r>
        <r>
          <rPr>
            <sz val="8"/>
            <rFont val="Tahoma"/>
            <family val="0"/>
          </rPr>
          <t xml:space="preserve">
</t>
        </r>
      </text>
    </comment>
    <comment ref="H2" authorId="0">
      <text>
        <r>
          <rPr>
            <b/>
            <sz val="8"/>
            <color indexed="10"/>
            <rFont val="Tahoma"/>
            <family val="2"/>
          </rPr>
          <t>PP 6 Section 2</t>
        </r>
        <r>
          <rPr>
            <b/>
            <sz val="8"/>
            <rFont val="Tahoma"/>
            <family val="0"/>
          </rPr>
          <t xml:space="preserve">
§14-1-206 &amp; 35.11 Temporary Provisions
88.84% To State</t>
        </r>
      </text>
    </comment>
    <comment ref="I2" authorId="0">
      <text>
        <r>
          <rPr>
            <b/>
            <sz val="8"/>
            <color indexed="10"/>
            <rFont val="Tahoma"/>
            <family val="2"/>
          </rPr>
          <t>PP 6 Section 2</t>
        </r>
        <r>
          <rPr>
            <b/>
            <sz val="8"/>
            <rFont val="Tahoma"/>
            <family val="0"/>
          </rPr>
          <t xml:space="preserve">
§14-1-206 &amp; 35.11 Temporary Provisions
11.16% To Victim Fund</t>
        </r>
      </text>
    </comment>
    <comment ref="A5" authorId="0">
      <text>
        <r>
          <rPr>
            <b/>
            <sz val="12"/>
            <color indexed="10"/>
            <rFont val="Tahoma"/>
            <family val="2"/>
          </rPr>
          <t xml:space="preserve">4. Insurance fraud, Section 38-55-560
</t>
        </r>
        <r>
          <rPr>
            <b/>
            <sz val="12"/>
            <color indexed="8"/>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b/>
            <sz val="12"/>
            <color indexed="10"/>
            <rFont val="Tahoma"/>
            <family val="2"/>
          </rPr>
          <t xml:space="preserve">
</t>
        </r>
      </text>
    </comment>
    <comment ref="A6" authorId="0">
      <text>
        <r>
          <rPr>
            <b/>
            <sz val="12"/>
            <color indexed="10"/>
            <rFont val="Tahoma"/>
            <family val="2"/>
          </rPr>
          <t xml:space="preserve">5. Cruelty to animals, Section 47-1-60
</t>
        </r>
        <r>
          <rPr>
            <b/>
            <sz val="12"/>
            <color indexed="8"/>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b/>
            <sz val="12"/>
            <color indexed="10"/>
            <rFont val="Tahoma"/>
            <family val="2"/>
          </rPr>
          <t xml:space="preserve">
</t>
        </r>
      </text>
    </comment>
    <comment ref="A7" authorId="0">
      <text>
        <r>
          <rPr>
            <b/>
            <sz val="12"/>
            <color indexed="10"/>
            <rFont val="Tahoma"/>
            <family val="2"/>
          </rPr>
          <t>12.  Administrative court costs in fraudulent check cases, Sections 34-11- 70(b) and (c), and 34-11-90(c) and (d)</t>
        </r>
        <r>
          <rPr>
            <b/>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text>
    </comment>
    <comment ref="A52" authorId="0">
      <text>
        <r>
          <rPr>
            <b/>
            <sz val="8"/>
            <color indexed="10"/>
            <rFont val="Tahoma"/>
            <family val="2"/>
          </rPr>
          <t>PP 15 Section 2</t>
        </r>
        <r>
          <rPr>
            <b/>
            <sz val="8"/>
            <rFont val="Tahoma"/>
            <family val="0"/>
          </rPr>
          <t xml:space="preserve">
§17-3-30
</t>
        </r>
      </text>
    </comment>
    <comment ref="A56" authorId="0">
      <text>
        <r>
          <rPr>
            <b/>
            <sz val="8"/>
            <rFont val="Tahoma"/>
            <family val="0"/>
          </rPr>
          <t>PP 15 Section 4</t>
        </r>
        <r>
          <rPr>
            <sz val="8"/>
            <rFont val="Tahoma"/>
            <family val="0"/>
          </rPr>
          <t xml:space="preserve">
</t>
        </r>
      </text>
    </comment>
    <comment ref="A54" authorId="0">
      <text>
        <r>
          <rPr>
            <b/>
            <sz val="8"/>
            <rFont val="Tahoma"/>
            <family val="0"/>
          </rPr>
          <t>PP 15 Section 3
§24-21-80 &amp; 90</t>
        </r>
        <r>
          <rPr>
            <sz val="8"/>
            <rFont val="Tahoma"/>
            <family val="0"/>
          </rPr>
          <t xml:space="preserve">
</t>
        </r>
      </text>
    </comment>
    <comment ref="A58" authorId="0">
      <text>
        <r>
          <rPr>
            <b/>
            <sz val="8"/>
            <color indexed="10"/>
            <rFont val="Tahoma"/>
            <family val="2"/>
          </rPr>
          <t>PP 16 Section 5</t>
        </r>
        <r>
          <rPr>
            <b/>
            <sz val="8"/>
            <rFont val="Tahoma"/>
            <family val="0"/>
          </rPr>
          <t xml:space="preserve">
§14-17-725 &amp; § 24-21-491</t>
        </r>
        <r>
          <rPr>
            <sz val="8"/>
            <rFont val="Tahoma"/>
            <family val="0"/>
          </rPr>
          <t xml:space="preserve">
</t>
        </r>
      </text>
    </comment>
    <comment ref="A61" authorId="0">
      <text>
        <r>
          <rPr>
            <b/>
            <sz val="8"/>
            <color indexed="10"/>
            <rFont val="Tahoma"/>
            <family val="2"/>
          </rPr>
          <t>PP 16 Section 6</t>
        </r>
        <r>
          <rPr>
            <b/>
            <sz val="8"/>
            <rFont val="Tahoma"/>
            <family val="0"/>
          </rPr>
          <t xml:space="preserve">
§15-59-40 through 15-59-80</t>
        </r>
      </text>
    </comment>
    <comment ref="A9" authorId="1">
      <text>
        <r>
          <rPr>
            <b/>
            <sz val="12"/>
            <color indexed="10"/>
            <rFont val="Tahoma"/>
            <family val="2"/>
          </rPr>
          <t xml:space="preserve">  8. Drug Court Surcharge, Section § 14-1-213 
</t>
        </r>
        <r>
          <rPr>
            <b/>
            <sz val="12"/>
            <rFont val="Tahoma"/>
            <family val="2"/>
          </rPr>
          <t>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a local jurisdiction is required to participate in and cooperate fully with the examination.</t>
        </r>
        <r>
          <rPr>
            <b/>
            <sz val="12"/>
            <color indexed="10"/>
            <rFont val="Tahoma"/>
            <family val="2"/>
          </rPr>
          <t xml:space="preserve">
</t>
        </r>
      </text>
    </comment>
    <comment ref="A49" authorId="1">
      <text>
        <r>
          <rPr>
            <b/>
            <sz val="8"/>
            <rFont val="Tahoma"/>
            <family val="0"/>
          </rPr>
          <t xml:space="preserve">Spousal &amp; Alimony &amp; Child Support </t>
        </r>
      </text>
    </comment>
    <comment ref="F53" authorId="1">
      <text>
        <r>
          <rPr>
            <b/>
            <sz val="8"/>
            <rFont val="Tahoma"/>
            <family val="0"/>
          </rPr>
          <t>100% to Public Defender Corporation</t>
        </r>
        <r>
          <rPr>
            <sz val="8"/>
            <rFont val="Tahoma"/>
            <family val="0"/>
          </rPr>
          <t xml:space="preserve">
</t>
        </r>
      </text>
    </comment>
    <comment ref="G53" authorId="1">
      <text>
        <r>
          <rPr>
            <b/>
            <sz val="8"/>
            <rFont val="Tahoma"/>
            <family val="0"/>
          </rPr>
          <t>100% to Commission on Indigent Defense</t>
        </r>
        <r>
          <rPr>
            <sz val="8"/>
            <rFont val="Tahoma"/>
            <family val="0"/>
          </rPr>
          <t xml:space="preserve">
</t>
        </r>
      </text>
    </comment>
    <comment ref="F55" authorId="1">
      <text>
        <r>
          <rPr>
            <b/>
            <sz val="8"/>
            <rFont val="Tahoma"/>
            <family val="0"/>
          </rPr>
          <t>100% to Probation officer</t>
        </r>
        <r>
          <rPr>
            <sz val="8"/>
            <rFont val="Tahoma"/>
            <family val="0"/>
          </rPr>
          <t xml:space="preserve">
</t>
        </r>
      </text>
    </comment>
    <comment ref="G55" authorId="1">
      <text>
        <r>
          <rPr>
            <b/>
            <sz val="8"/>
            <rFont val="Tahoma"/>
            <family val="2"/>
          </rPr>
          <t>Probation Parole and Pardon Services</t>
        </r>
      </text>
    </comment>
    <comment ref="F57" authorId="1">
      <text>
        <r>
          <rPr>
            <b/>
            <sz val="8"/>
            <rFont val="Tahoma"/>
            <family val="0"/>
          </rPr>
          <t>100% to Alcohol and Drug Abuse Program</t>
        </r>
        <r>
          <rPr>
            <sz val="8"/>
            <rFont val="Tahoma"/>
            <family val="0"/>
          </rPr>
          <t xml:space="preserve">
</t>
        </r>
      </text>
    </comment>
    <comment ref="G57" authorId="1">
      <text>
        <r>
          <rPr>
            <b/>
            <sz val="8"/>
            <rFont val="Tahoma"/>
            <family val="0"/>
          </rPr>
          <t>100% to County Treasurer to be transmitted to Commission on Alcohol and Drug Abuse</t>
        </r>
        <r>
          <rPr>
            <sz val="8"/>
            <rFont val="Tahoma"/>
            <family val="0"/>
          </rPr>
          <t xml:space="preserve">
</t>
        </r>
      </text>
    </comment>
    <comment ref="A36" authorId="1">
      <text>
        <r>
          <rPr>
            <b/>
            <sz val="12"/>
            <color indexed="10"/>
            <rFont val="Tahoma"/>
            <family val="2"/>
          </rPr>
          <t xml:space="preserve"> a. Payment of estreatment in installments, Section 38-53-70
</t>
        </r>
        <r>
          <rPr>
            <b/>
            <sz val="12"/>
            <rFont val="Tahoma"/>
            <family val="2"/>
          </rPr>
          <t>Section 38-53-70 provides that the court may allow the surety to pay an estreatment in installments for a period of up to six months. However, the surety must pay a handling fee to the court in an</t>
        </r>
        <r>
          <rPr>
            <b/>
            <sz val="12"/>
            <color indexed="12"/>
            <rFont val="Tahoma"/>
            <family val="2"/>
          </rPr>
          <t xml:space="preserve"> amount equal to 4% of the value of the bond.</t>
        </r>
        <r>
          <rPr>
            <b/>
            <sz val="12"/>
            <rFont val="Tahoma"/>
            <family val="2"/>
          </rPr>
          <t xml:space="preserve"> Per Order of the Chief Justice dated November 14, 2002, the 4% handling fee should be dispersed with the other monies estreated pursuant to V.A.3. above.</t>
        </r>
        <r>
          <rPr>
            <b/>
            <sz val="8"/>
            <color indexed="10"/>
            <rFont val="Tahoma"/>
            <family val="2"/>
          </rPr>
          <t xml:space="preserve">
</t>
        </r>
        <r>
          <rPr>
            <sz val="8"/>
            <rFont val="Tahoma"/>
            <family val="0"/>
          </rPr>
          <t xml:space="preserve">
</t>
        </r>
      </text>
    </comment>
    <comment ref="A38" authorId="1">
      <text>
        <r>
          <rPr>
            <b/>
            <sz val="12"/>
            <color indexed="10"/>
            <rFont val="Tahoma"/>
            <family val="2"/>
          </rPr>
          <t xml:space="preserve">a. Payment of estreatment in installments, Section 38-53-70
</t>
        </r>
        <r>
          <rPr>
            <b/>
            <sz val="12"/>
            <rFont val="Tahoma"/>
            <family val="2"/>
          </rPr>
          <t xml:space="preserve">Section 38-53-70 provides that the court may allow the surety to pay an estreatment in installments for a period of up to six months. However, the surety must pay a handling fee </t>
        </r>
        <r>
          <rPr>
            <b/>
            <sz val="12"/>
            <color indexed="12"/>
            <rFont val="Tahoma"/>
            <family val="2"/>
          </rPr>
          <t>to the court in an amount equal to 4% of the value of the bond</t>
        </r>
        <r>
          <rPr>
            <b/>
            <sz val="12"/>
            <rFont val="Tahoma"/>
            <family val="2"/>
          </rPr>
          <t>. Per Order of the Chief Justice dated November 14, 2002, the 4% handling fee should be dispersed with the other monies estreated pursuant to V.A.3. above.</t>
        </r>
        <r>
          <rPr>
            <b/>
            <sz val="8"/>
            <color indexed="10"/>
            <rFont val="Tahoma"/>
            <family val="2"/>
          </rPr>
          <t xml:space="preserve">
</t>
        </r>
        <r>
          <rPr>
            <sz val="8"/>
            <rFont val="Tahoma"/>
            <family val="0"/>
          </rPr>
          <t xml:space="preserve">
</t>
        </r>
      </text>
    </comment>
    <comment ref="A64" authorId="1">
      <text>
        <r>
          <rPr>
            <b/>
            <sz val="8"/>
            <color indexed="10"/>
            <rFont val="Tahoma"/>
            <family val="2"/>
          </rPr>
          <t>PP 17 Section 8</t>
        </r>
        <r>
          <rPr>
            <b/>
            <sz val="8"/>
            <rFont val="Tahoma"/>
            <family val="0"/>
          </rPr>
          <t xml:space="preserve">
§8-21-310(21)
$35.00 processing of each order</t>
        </r>
        <r>
          <rPr>
            <sz val="8"/>
            <rFont val="Tahoma"/>
            <family val="0"/>
          </rPr>
          <t xml:space="preserve">
</t>
        </r>
      </text>
    </comment>
    <comment ref="A68" authorId="1">
      <text>
        <r>
          <rPr>
            <b/>
            <sz val="8"/>
            <color indexed="10"/>
            <rFont val="Tahoma"/>
            <family val="2"/>
          </rPr>
          <t>PP 18 Section 9a</t>
        </r>
        <r>
          <rPr>
            <b/>
            <sz val="8"/>
            <rFont val="Tahoma"/>
            <family val="0"/>
          </rPr>
          <t xml:space="preserve">
Section 35.13 Temporary Provisos
</t>
        </r>
        <r>
          <rPr>
            <b/>
            <sz val="8"/>
            <color indexed="10"/>
            <rFont val="Tahoma"/>
            <family val="2"/>
          </rPr>
          <t>First $500.00 Collected</t>
        </r>
        <r>
          <rPr>
            <b/>
            <sz val="8"/>
            <rFont val="Tahoma"/>
            <family val="0"/>
          </rPr>
          <t xml:space="preserve">  if individual is placed on probation and was defended by Public Defender goes to Office of Indigent Defense</t>
        </r>
      </text>
    </comment>
    <comment ref="F69" authorId="1">
      <text>
        <r>
          <rPr>
            <b/>
            <sz val="8"/>
            <rFont val="Tahoma"/>
            <family val="2"/>
          </rPr>
          <t>To Office of Indigent Defense</t>
        </r>
      </text>
    </comment>
    <comment ref="F67" authorId="1">
      <text>
        <r>
          <rPr>
            <b/>
            <sz val="8"/>
            <rFont val="Tahoma"/>
            <family val="0"/>
          </rPr>
          <t>To Office of Indigent Defense</t>
        </r>
        <r>
          <rPr>
            <sz val="8"/>
            <rFont val="Tahoma"/>
            <family val="0"/>
          </rPr>
          <t xml:space="preserve">
</t>
        </r>
      </text>
    </comment>
    <comment ref="F65" authorId="1">
      <text>
        <r>
          <rPr>
            <b/>
            <sz val="8"/>
            <rFont val="Tahoma"/>
            <family val="0"/>
          </rPr>
          <t>To County</t>
        </r>
        <r>
          <rPr>
            <sz val="8"/>
            <rFont val="Tahoma"/>
            <family val="0"/>
          </rPr>
          <t xml:space="preserve">
</t>
        </r>
      </text>
    </comment>
    <comment ref="F63" authorId="1">
      <text>
        <r>
          <rPr>
            <b/>
            <sz val="8"/>
            <rFont val="Tahoma"/>
            <family val="0"/>
          </rPr>
          <t>To Clerk of Court</t>
        </r>
        <r>
          <rPr>
            <sz val="8"/>
            <rFont val="Tahoma"/>
            <family val="0"/>
          </rPr>
          <t xml:space="preserve">
</t>
        </r>
      </text>
    </comment>
    <comment ref="P9" authorId="1">
      <text>
        <r>
          <rPr>
            <b/>
            <sz val="12"/>
            <color indexed="10"/>
            <rFont val="Tahoma"/>
            <family val="2"/>
          </rPr>
          <t xml:space="preserve">8. Drug Court Surcharge, Section § 14-1-213 </t>
        </r>
        <r>
          <rPr>
            <b/>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a local jurisdiction is required to participate in and cooperate fully with the examination.</t>
        </r>
        <r>
          <rPr>
            <b/>
            <sz val="8"/>
            <rFont val="Tahoma"/>
            <family val="0"/>
          </rPr>
          <t xml:space="preserve">
</t>
        </r>
        <r>
          <rPr>
            <sz val="8"/>
            <rFont val="Tahoma"/>
            <family val="0"/>
          </rPr>
          <t xml:space="preserve">
</t>
        </r>
      </text>
    </comment>
    <comment ref="K2" authorId="1">
      <text>
        <r>
          <rPr>
            <b/>
            <sz val="12"/>
            <color indexed="10"/>
            <rFont val="Tahoma"/>
            <family val="2"/>
          </rPr>
          <t xml:space="preserve">4. Surcharge on all convictions, Law Enforcement Funding, Section 14-1-212
</t>
        </r>
        <r>
          <rPr>
            <b/>
            <sz val="12"/>
            <color indexed="8"/>
            <rFont val="Tahoma"/>
            <family val="2"/>
          </rPr>
          <t>In addition to all other assessments and surcharges, a twenty-five dollar surcharge is levied on all fines, forfeitures, escheatments, or other monetary penalties imposed in magistrates court for misdemeanor traffic offenses or non-traffic (criminal) convictions, including county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Section 14-1-212(C)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a local jurisdiction is required to participate in and cooperate fully with the examination.</t>
        </r>
        <r>
          <rPr>
            <b/>
            <sz val="8"/>
            <color indexed="10"/>
            <rFont val="Tahoma"/>
            <family val="2"/>
          </rPr>
          <t xml:space="preserve">
</t>
        </r>
      </text>
    </comment>
    <comment ref="F23"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M2" authorId="1">
      <text>
        <r>
          <rPr>
            <b/>
            <sz val="12"/>
            <color indexed="10"/>
            <rFont val="Tahoma"/>
            <family val="2"/>
          </rPr>
          <t xml:space="preserve">7. DUI assessment, Section 56-5-2995(A)
</t>
        </r>
        <r>
          <rPr>
            <b/>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10"/>
            <rFont val="Tahoma"/>
            <family val="2"/>
          </rPr>
          <t xml:space="preserve"> 
</t>
        </r>
        <r>
          <rPr>
            <b/>
            <sz val="8"/>
            <color indexed="10"/>
            <rFont val="Tahoma"/>
            <family val="2"/>
          </rPr>
          <t xml:space="preserve">
</t>
        </r>
        <r>
          <rPr>
            <sz val="8"/>
            <rFont val="Tahoma"/>
            <family val="0"/>
          </rPr>
          <t xml:space="preserve">
</t>
        </r>
      </text>
    </comment>
    <comment ref="A33" authorId="1">
      <text>
        <r>
          <rPr>
            <b/>
            <sz val="8"/>
            <rFont val="Tahoma"/>
            <family val="0"/>
          </rPr>
          <t>ASSESSMENTS ARE COLLECTED ON CITY  ORDINANCE VIOLATIONS AND ARE REMITTED TO THE STATE AND VICTIM FUND</t>
        </r>
      </text>
    </comment>
    <comment ref="A32" authorId="1">
      <text>
        <r>
          <rPr>
            <b/>
            <sz val="8"/>
            <rFont val="Tahoma"/>
            <family val="0"/>
          </rPr>
          <t>ASSESSMENTS ARE COLLECTED ON COUNTY ORDINANCE VIOLATIONS AND ARE REMITTED TO THE STATE AND VICTIM FUND</t>
        </r>
      </text>
    </comment>
    <comment ref="F30" authorId="1">
      <text>
        <r>
          <rPr>
            <b/>
            <sz val="8"/>
            <rFont val="Tahoma"/>
            <family val="0"/>
          </rPr>
          <t>100% of tine to State Transport Police</t>
        </r>
      </text>
    </comment>
    <comment ref="N2" authorId="1">
      <text>
        <r>
          <rPr>
            <b/>
            <sz val="12"/>
            <color indexed="10"/>
            <rFont val="Tahoma"/>
            <family val="2"/>
          </rPr>
          <t xml:space="preserve">6. Surcharge on convictions of Sections 56-5-2930(DUI) and 56-5-2933(DUAC), Section 14-1-211(A)(2)
</t>
        </r>
        <r>
          <rPr>
            <b/>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12"/>
            <color indexed="10"/>
            <rFont val="Tahoma"/>
            <family val="2"/>
          </rPr>
          <t xml:space="preserve"> </t>
        </r>
        <r>
          <rPr>
            <b/>
            <sz val="10"/>
            <color indexed="10"/>
            <rFont val="Tahoma"/>
            <family val="2"/>
          </rPr>
          <t xml:space="preserve">
</t>
        </r>
        <r>
          <rPr>
            <sz val="10"/>
            <rFont val="Tahoma"/>
            <family val="2"/>
          </rPr>
          <t xml:space="preserve">
</t>
        </r>
      </text>
    </comment>
    <comment ref="O2" authorId="1">
      <text>
        <r>
          <rPr>
            <b/>
            <sz val="12"/>
            <color indexed="10"/>
            <rFont val="Tahoma"/>
            <family val="2"/>
          </rPr>
          <t xml:space="preserve">4. Surcharge on all convictions, Law Enforcement Funding, Section 14-1-212
</t>
        </r>
        <r>
          <rPr>
            <b/>
            <sz val="12"/>
            <color indexed="8"/>
            <rFont val="Tahoma"/>
            <family val="2"/>
          </rPr>
          <t xml:space="preserve">In addition to all other assessments and surcharges during the current fiscal year, a five dollar surcharge to fund training at the SC Criminal Justice Academy is also levied on all fines and monetary penalties imposed in the magistrate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P2" authorId="1">
      <text>
        <r>
          <rPr>
            <b/>
            <sz val="8"/>
            <color indexed="10"/>
            <rFont val="Tahoma"/>
            <family val="2"/>
          </rPr>
          <t xml:space="preserve">PP 28 section 7
</t>
        </r>
        <r>
          <rPr>
            <b/>
            <sz val="8"/>
            <rFont val="Tahoma"/>
            <family val="2"/>
          </rPr>
          <t xml:space="preserve">Sectio33.7 Part 1b Temporary Provisos $100.00 </t>
        </r>
        <r>
          <rPr>
            <sz val="8"/>
            <rFont val="Tahoma"/>
            <family val="0"/>
          </rPr>
          <t xml:space="preserve">
</t>
        </r>
      </text>
    </comment>
    <comment ref="J2" authorId="1">
      <text>
        <r>
          <rPr>
            <b/>
            <sz val="12"/>
            <color indexed="10"/>
            <rFont val="Tahoma"/>
            <family val="2"/>
          </rPr>
          <t>3. Surcharge on all convictions, Section 14-1-211</t>
        </r>
        <r>
          <rPr>
            <b/>
            <sz val="12"/>
            <rFont val="Tahoma"/>
            <family val="2"/>
          </rPr>
          <t xml:space="preserve">
In addition to all other assessments and surcharges, a twenty-five dollar surcharge is imposed on all convictions obtained in magistrates court, including county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The revenue collected pursuant to Section 14-1-211 must be retained by the jurisdiction which heard or processed the case and paid to the County Treasurer, for the purpose of providing services for victims of crimes, including those required by law. Any funds retained by the County Treasurer pursuant to this Section must be deposited into a separate account for the exclusive use for all activities related to victims services. For the purpose of funds allocation and expenditure, these funds are a part of the general fund of the county.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All unused funds must be separately identified in the county's adopted budget as funds unused and carried forward from previous years. 
</t>
        </r>
      </text>
    </comment>
    <comment ref="L2" authorId="1">
      <text>
        <r>
          <rPr>
            <b/>
            <sz val="12"/>
            <color indexed="10"/>
            <rFont val="Tahoma"/>
            <family val="2"/>
          </rPr>
          <t xml:space="preserve">9. Payment of the fine and assessment by installments, Section 14-1-209(B) and 3% collection cost charge, Section 14-17-725
</t>
        </r>
        <r>
          <rPr>
            <b/>
            <sz val="12"/>
            <rFont val="Tahoma"/>
            <family val="2"/>
          </rPr>
          <t>Section 14-1-209 provides guidance when the fine and assessment are paid in installments. The intent of Section 14-1-209(B) is that each installment payment be allocated on a pro rata basis to each applicable fine, assessment, and surcharge. Prior to making these computations, you must determine what assessments and surcharges may apply (conviction surcharge, law enforcement funding fee, DUI assessments, etc.). The prorated 107.5% assessment amount must be divided, with 88.84 being transmitted to the state, and 11.16 being retained by the county for victims' services.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
When an individual pays the fine and/or assessment through installments, Section 14-17-725 provides that the magistrate must collect an additional 3% of the installment payment as a collection cost charge. The 3% should be calculated and added to the original fine amount and then prorated and allocated as discussed above. The collection cost is transmitted to the County Treasurer for deposit to the county general fund. An example of the installment payment process may be viewed in Attachment B.</t>
        </r>
        <r>
          <rPr>
            <b/>
            <sz val="8"/>
            <color indexed="10"/>
            <rFont val="Tahoma"/>
            <family val="2"/>
          </rPr>
          <t xml:space="preserve">
</t>
        </r>
        <r>
          <rPr>
            <sz val="8"/>
            <rFont val="Tahoma"/>
            <family val="0"/>
          </rPr>
          <t xml:space="preserve">
</t>
        </r>
      </text>
    </comment>
    <comment ref="Q2" authorId="1">
      <text>
        <r>
          <rPr>
            <b/>
            <sz val="8"/>
            <color indexed="10"/>
            <rFont val="Tahoma"/>
            <family val="2"/>
          </rPr>
          <t>PP 29 Section 10</t>
        </r>
        <r>
          <rPr>
            <b/>
            <sz val="8"/>
            <rFont val="Tahoma"/>
            <family val="0"/>
          </rPr>
          <t xml:space="preserve">
§34-11-70(b) &amp; (C)
§34-11-90(d)
$41.00 on all convictions of Fraudulent Checks</t>
        </r>
      </text>
    </comment>
    <comment ref="R2" authorId="1">
      <text>
        <r>
          <rPr>
            <b/>
            <sz val="8"/>
            <color indexed="10"/>
            <rFont val="Tahoma"/>
            <family val="2"/>
          </rPr>
          <t>PP 29 Section 9</t>
        </r>
        <r>
          <rPr>
            <b/>
            <sz val="8"/>
            <rFont val="Tahoma"/>
            <family val="0"/>
          </rPr>
          <t xml:space="preserve">
§50-21-114
440.00 for anyoue who takes the Breathalyzer and is found guilty</t>
        </r>
        <r>
          <rPr>
            <sz val="8"/>
            <rFont val="Tahoma"/>
            <family val="0"/>
          </rPr>
          <t xml:space="preserve">
</t>
        </r>
      </text>
    </comment>
    <comment ref="Q7" authorId="1">
      <text>
        <r>
          <rPr>
            <b/>
            <sz val="12"/>
            <color indexed="10"/>
            <rFont val="Tahoma"/>
            <family val="2"/>
          </rPr>
          <t>12.  Administrative court costs in fraudulent check cases, Sections 34-11- 70(b) and (c), and 34-11-90(c) and (d)</t>
        </r>
        <r>
          <rPr>
            <b/>
            <sz val="12"/>
            <rFont val="Tahoma"/>
            <family val="2"/>
          </rPr>
          <t xml:space="preserve">
In most fraudulent check cases, the court is entitled to collect reasonable administrative court costs </t>
        </r>
        <r>
          <rPr>
            <b/>
            <sz val="12"/>
            <color indexed="12"/>
            <rFont val="Tahoma"/>
            <family val="2"/>
          </rPr>
          <t>not to exceed forty-one dollars.</t>
        </r>
        <r>
          <rPr>
            <b/>
            <sz val="12"/>
            <rFont val="Tahoma"/>
            <family val="2"/>
          </rPr>
          <t xml:space="preserve">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text>
    </comment>
    <comment ref="A30" authorId="1">
      <text>
        <r>
          <rPr>
            <b/>
            <sz val="12"/>
            <color indexed="10"/>
            <rFont val="Tahoma"/>
            <family val="2"/>
          </rPr>
          <t xml:space="preserve">7. Axle weight and gross weight violations, Section 56-5-4160
</t>
        </r>
        <r>
          <rPr>
            <b/>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b/>
            <sz val="8"/>
            <color indexed="10"/>
            <rFont val="Tahoma"/>
            <family val="2"/>
          </rPr>
          <t xml:space="preserve">
</t>
        </r>
      </text>
    </comment>
    <comment ref="A26" authorId="0">
      <text>
        <r>
          <rPr>
            <b/>
            <sz val="12"/>
            <color indexed="10"/>
            <rFont val="Tahoma"/>
            <family val="2"/>
          </rPr>
          <t xml:space="preserve">6. Surcharge on convictions of Sections 56-5-2930(DUI) and 56-5-2933(DUAC), Section 14-1-211(A)(2)
</t>
        </r>
        <r>
          <rPr>
            <b/>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 </t>
        </r>
        <r>
          <rPr>
            <b/>
            <sz val="8"/>
            <rFont val="Tahoma"/>
            <family val="2"/>
          </rPr>
          <t xml:space="preserve">
</t>
        </r>
      </text>
    </comment>
    <comment ref="A27" authorId="0">
      <text>
        <r>
          <rPr>
            <b/>
            <sz val="12"/>
            <color indexed="10"/>
            <rFont val="Tahoma"/>
            <family val="2"/>
          </rPr>
          <t xml:space="preserve">6. Surcharge on convictions of Sections 56-5-2930(DUI) and 56-5-2933(DUAC), Section 14-1-211(A)(2)
</t>
        </r>
        <r>
          <rPr>
            <b/>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12"/>
            <color indexed="10"/>
            <rFont val="Tahoma"/>
            <family val="2"/>
          </rPr>
          <t xml:space="preserve"> </t>
        </r>
        <r>
          <rPr>
            <b/>
            <sz val="8"/>
            <color indexed="10"/>
            <rFont val="Tahoma"/>
            <family val="2"/>
          </rPr>
          <t xml:space="preserve">
</t>
        </r>
      </text>
    </comment>
    <comment ref="A13" authorId="2">
      <text>
        <r>
          <rPr>
            <b/>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H1" authorId="2">
      <text>
        <r>
          <rPr>
            <b/>
            <sz val="12"/>
            <color indexed="10"/>
            <rFont val="Tahoma"/>
            <family val="2"/>
          </rPr>
          <t xml:space="preserve">  3. Assessment, Section 14-1-208</t>
        </r>
        <r>
          <rPr>
            <b/>
            <sz val="12"/>
            <rFont val="Tahoma"/>
            <family val="2"/>
          </rPr>
          <t xml:space="preserve">
Section 14-1-208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The 11.16% retained by the municipality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
</t>
        </r>
        <r>
          <rPr>
            <sz val="9"/>
            <rFont val="Tahoma"/>
            <family val="2"/>
          </rPr>
          <t xml:space="preserve">
</t>
        </r>
      </text>
    </comment>
    <comment ref="R26" authorId="2">
      <text>
        <r>
          <rPr>
            <b/>
            <sz val="12"/>
            <color indexed="10"/>
            <rFont val="Tahoma"/>
            <family val="2"/>
          </rPr>
          <t xml:space="preserve">11.    DUI, DUAC Breath Test Fee, Section 56-5-2950(E)           </t>
        </r>
        <r>
          <rPr>
            <b/>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R27" authorId="2">
      <text>
        <r>
          <rPr>
            <b/>
            <sz val="12"/>
            <color indexed="10"/>
            <rFont val="Tahoma"/>
            <family val="2"/>
          </rPr>
          <t xml:space="preserve">11.    DUI, DUAC Breath Test Fee, Section 56-5-2950(E)           </t>
        </r>
        <r>
          <rPr>
            <b/>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F24"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F26"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F27"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F28" authorId="2">
      <text>
        <r>
          <rPr>
            <b/>
            <sz val="12"/>
            <color indexed="10"/>
            <rFont val="Tahoma"/>
            <family val="2"/>
          </rPr>
          <t>2.  DUS, $100.00 Pull-Out, Section 56-1-460 (C)</t>
        </r>
        <r>
          <rPr>
            <b/>
            <sz val="12"/>
            <rFont val="Tahoma"/>
            <family val="2"/>
          </rPr>
          <t xml:space="preserve">
Section 56-1-460(C) as it relates to Driving under Suspension requires that </t>
        </r>
        <r>
          <rPr>
            <b/>
            <sz val="12"/>
            <color indexed="12"/>
            <rFont val="Tahoma"/>
            <family val="2"/>
          </rPr>
          <t>$100.00 of each fine imposed</t>
        </r>
        <r>
          <rPr>
            <b/>
            <sz val="12"/>
            <rFont val="Tahoma"/>
            <family val="2"/>
          </rPr>
          <t xml:space="preserve">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9"/>
            <rFont val="Tahoma"/>
            <family val="2"/>
          </rPr>
          <t xml:space="preserve">
</t>
        </r>
        <r>
          <rPr>
            <sz val="12"/>
            <color indexed="10"/>
            <rFont val="Tahoma"/>
            <family val="2"/>
          </rPr>
          <t xml:space="preserve">
</t>
        </r>
        <r>
          <rPr>
            <b/>
            <sz val="12"/>
            <color indexed="10"/>
            <rFont val="Tahoma"/>
            <family val="2"/>
          </rPr>
          <t>a. Exception, Section 12-37-2740, DUS for Failure to Pay Property Tax</t>
        </r>
        <r>
          <rPr>
            <b/>
            <sz val="12"/>
            <rFont val="Tahoma"/>
            <family val="2"/>
          </rPr>
          <t xml:space="preserve">
An exception to the rule requiring $100 of each driving under suspension fine be "pulled out" for the benefit of the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text>
    </comment>
    <comment ref="A34" authorId="2">
      <text>
        <r>
          <rPr>
            <b/>
            <sz val="12"/>
            <color indexed="10"/>
            <rFont val="Tahoma"/>
            <family val="2"/>
          </rPr>
          <t>3.  Bond estreatments, Section 17-15-260</t>
        </r>
        <r>
          <rPr>
            <b/>
            <sz val="12"/>
            <rFont val="Tahoma"/>
            <family val="2"/>
          </rPr>
          <t xml:space="preserve">
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text>
    </comment>
    <comment ref="A18" authorId="2">
      <text>
        <r>
          <rPr>
            <b/>
            <sz val="12"/>
            <color indexed="10"/>
            <rFont val="Tahoma"/>
            <family val="2"/>
          </rPr>
          <t xml:space="preserve">10. Seatbelt, County Ordinance Parking Violations, Sections 56-5-6540 </t>
        </r>
        <r>
          <rPr>
            <b/>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b/>
            <sz val="9"/>
            <rFont val="Tahoma"/>
            <family val="2"/>
          </rPr>
          <t xml:space="preserve">
</t>
        </r>
        <r>
          <rPr>
            <sz val="9"/>
            <rFont val="Tahoma"/>
            <family val="2"/>
          </rPr>
          <t xml:space="preserve">
</t>
        </r>
      </text>
    </comment>
    <comment ref="A10"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The statute provides that the defendant may elect to </t>
        </r>
        <r>
          <rPr>
            <b/>
            <sz val="12"/>
            <color indexed="12"/>
            <rFont val="Tahoma"/>
            <family val="2"/>
          </rPr>
          <t>pay an additional monetary penalty of five dollars per hour instead of the required litter gathering.</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r>
          <rPr>
            <b/>
            <sz val="9"/>
            <rFont val="Tahoma"/>
            <family val="2"/>
          </rPr>
          <t xml:space="preserve">
</t>
        </r>
        <r>
          <rPr>
            <sz val="9"/>
            <rFont val="Tahoma"/>
            <family val="2"/>
          </rPr>
          <t xml:space="preserve">
</t>
        </r>
      </text>
    </comment>
    <comment ref="F10"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
        </r>
        <r>
          <rPr>
            <b/>
            <sz val="12"/>
            <color indexed="12"/>
            <rFont val="Tahoma"/>
            <family val="2"/>
          </rPr>
          <t xml:space="preserve">The statute provides that the defendant may elect to pay an additional monetary penalty of five dollars per hour instead of the required litter gathering. </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text>
    </comment>
    <comment ref="C2" authorId="2">
      <text>
        <r>
          <rPr>
            <b/>
            <sz val="12"/>
            <color indexed="10"/>
            <rFont val="Tahoma"/>
            <family val="2"/>
          </rPr>
          <t xml:space="preserve"> A. General Rule for Distribution of Revenue</t>
        </r>
        <r>
          <rPr>
            <b/>
            <sz val="12"/>
            <rFont val="Tahoma"/>
            <family val="2"/>
          </rPr>
          <t xml:space="preserve">
  1.  Municipal Judges' criminal fines, penalties, or forfeitures, Section 14-25-85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r>
          <rPr>
            <b/>
            <sz val="9"/>
            <rFont val="Tahoma"/>
            <family val="2"/>
          </rPr>
          <t xml:space="preserve">
</t>
        </r>
        <r>
          <rPr>
            <sz val="9"/>
            <rFont val="Tahoma"/>
            <family val="2"/>
          </rPr>
          <t xml:space="preserve">
</t>
        </r>
      </text>
    </comment>
  </commentList>
</comments>
</file>

<file path=xl/comments3.xml><?xml version="1.0" encoding="utf-8"?>
<comments xmlns="http://schemas.openxmlformats.org/spreadsheetml/2006/main">
  <authors>
    <author>Walter T. Leverette</author>
    <author>tleverette</author>
    <author>SCJD</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County</t>
        </r>
      </text>
    </comment>
    <comment ref="E12" authorId="0">
      <text>
        <r>
          <rPr>
            <b/>
            <sz val="8"/>
            <rFont val="Tahoma"/>
            <family val="0"/>
          </rPr>
          <t>Total Fines to Wildlife Department</t>
        </r>
      </text>
    </comment>
    <comment ref="E13" authorId="0">
      <text>
        <r>
          <rPr>
            <b/>
            <sz val="8"/>
            <rFont val="Tahoma"/>
            <family val="0"/>
          </rPr>
          <t>75% of fine to Department of Natural Resources</t>
        </r>
      </text>
    </comment>
    <comment ref="C13" authorId="0">
      <text>
        <r>
          <rPr>
            <b/>
            <sz val="8"/>
            <rFont val="Tahoma"/>
            <family val="0"/>
          </rPr>
          <t>25% fine to county</t>
        </r>
      </text>
    </comment>
    <comment ref="C14" authorId="0">
      <text>
        <r>
          <rPr>
            <b/>
            <sz val="8"/>
            <rFont val="Tahoma"/>
            <family val="0"/>
          </rPr>
          <t xml:space="preserve">25% fine to county  </t>
        </r>
      </text>
    </comment>
    <comment ref="C15" authorId="0">
      <text>
        <r>
          <rPr>
            <b/>
            <sz val="8"/>
            <rFont val="Tahoma"/>
            <family val="0"/>
          </rPr>
          <t xml:space="preserve">25% fine to county  </t>
        </r>
      </text>
    </comment>
    <comment ref="E14" authorId="0">
      <text>
        <r>
          <rPr>
            <b/>
            <sz val="8"/>
            <rFont val="Tahoma"/>
            <family val="0"/>
          </rPr>
          <t>75% of fine to Department of Natural Resources</t>
        </r>
      </text>
    </comment>
    <comment ref="E15" authorId="0">
      <text>
        <r>
          <rPr>
            <b/>
            <sz val="8"/>
            <rFont val="Tahoma"/>
            <family val="0"/>
          </rPr>
          <t xml:space="preserve">75% of fine to Department of Natural Resourcese </t>
        </r>
      </text>
    </comment>
    <comment ref="G8" authorId="0">
      <text>
        <r>
          <rPr>
            <b/>
            <sz val="8"/>
            <color indexed="10"/>
            <rFont val="Tahoma"/>
            <family val="2"/>
          </rPr>
          <t>PP 14 Section 9</t>
        </r>
        <r>
          <rPr>
            <b/>
            <sz val="8"/>
            <rFont val="Tahoma"/>
            <family val="0"/>
          </rPr>
          <t xml:space="preserve">
44-32-120 
Total Fine To Department of Health &amp; Environmental Control</t>
        </r>
      </text>
    </comment>
    <comment ref="G37" authorId="0">
      <text>
        <r>
          <rPr>
            <b/>
            <sz val="8"/>
            <rFont val="Tahoma"/>
            <family val="0"/>
          </rPr>
          <t>25% To Solicitor's Office</t>
        </r>
      </text>
    </comment>
    <comment ref="D37" authorId="0">
      <text>
        <r>
          <rPr>
            <b/>
            <sz val="8"/>
            <rFont val="Tahoma"/>
            <family val="0"/>
          </rPr>
          <t xml:space="preserve">25% To State </t>
        </r>
      </text>
    </comment>
    <comment ref="C37" authorId="0">
      <text>
        <r>
          <rPr>
            <b/>
            <sz val="8"/>
            <rFont val="Tahoma"/>
            <family val="0"/>
          </rPr>
          <t>25% To City</t>
        </r>
      </text>
    </comment>
    <comment ref="C38" authorId="0">
      <text>
        <r>
          <rPr>
            <b/>
            <sz val="8"/>
            <rFont val="Tahoma"/>
            <family val="0"/>
          </rPr>
          <t>1% of Handling Fee to City</t>
        </r>
      </text>
    </comment>
    <comment ref="D38" authorId="0">
      <text>
        <r>
          <rPr>
            <b/>
            <sz val="8"/>
            <rFont val="Tahoma"/>
            <family val="0"/>
          </rPr>
          <t>1% of Handling Fee</t>
        </r>
      </text>
    </comment>
    <comment ref="G38" authorId="0">
      <text>
        <r>
          <rPr>
            <b/>
            <sz val="8"/>
            <rFont val="Tahoma"/>
            <family val="0"/>
          </rPr>
          <t>1% of Handling Fee Fee to Solicitors Office</t>
        </r>
      </text>
    </comment>
    <comment ref="A65" authorId="1">
      <text>
        <r>
          <rPr>
            <b/>
            <sz val="8"/>
            <color indexed="10"/>
            <rFont val="Tahoma"/>
            <family val="2"/>
          </rPr>
          <t>PP 15 Section 2</t>
        </r>
        <r>
          <rPr>
            <b/>
            <sz val="8"/>
            <rFont val="Tahoma"/>
            <family val="0"/>
          </rPr>
          <t xml:space="preserve">
§17-3-30 
$40.00 Per Application to Public Defender Corporation</t>
        </r>
      </text>
    </comment>
    <comment ref="A8" authorId="1">
      <text>
        <r>
          <rPr>
            <b/>
            <sz val="12"/>
            <color indexed="10"/>
            <rFont val="Times New Roman"/>
            <family val="1"/>
          </rPr>
          <t xml:space="preserve">  8.  Carriers of household goods and hazardous waste for disposal, Section 58-23-590(E)
</t>
        </r>
        <r>
          <rPr>
            <b/>
            <sz val="12"/>
            <rFont val="Times New Roman"/>
            <family val="1"/>
          </rPr>
          <t>Section 58-23-590(E) requires that 75% of each fine generated from a violation of Section 58-23-40 be deposited with the Office of Regulatory Staff. The county retains the remaining 25% of the fine. These funds should be clearly noted on your report to the Municipal Treasurer so that the proper amount of fines can be transmitted to the Office of Regulatory Staff, 1441 Main Street, Suite 300, Columbia, South Carolina 29201. That Office is relocating and, after September 1, 2008, those funds should be sent to 1401 Main Street, Suite 900, Columbia, South Carolina, 29201.  The assessment discussed in V.A.2., V.A.3., V.A.4., and V.A.5. above should be collected on these violations</t>
        </r>
        <r>
          <rPr>
            <b/>
            <sz val="12"/>
            <color indexed="10"/>
            <rFont val="Times New Roman"/>
            <family val="1"/>
          </rPr>
          <t xml:space="preserve">.  </t>
        </r>
        <r>
          <rPr>
            <b/>
            <sz val="8"/>
            <color indexed="10"/>
            <rFont val="Tahoma"/>
            <family val="2"/>
          </rPr>
          <t xml:space="preserve">
</t>
        </r>
      </text>
    </comment>
    <comment ref="A70" authorId="1">
      <text>
        <r>
          <rPr>
            <b/>
            <sz val="8"/>
            <color indexed="10"/>
            <rFont val="Tahoma"/>
            <family val="2"/>
          </rPr>
          <t>PP  Section</t>
        </r>
        <r>
          <rPr>
            <b/>
            <sz val="8"/>
            <rFont val="Tahoma"/>
            <family val="0"/>
          </rPr>
          <t xml:space="preserve">
§20-1-375
$20.00 added to fee required in §20-1-230</t>
        </r>
      </text>
    </comment>
    <comment ref="A46" authorId="1">
      <text>
        <r>
          <rPr>
            <b/>
            <sz val="8"/>
            <color indexed="10"/>
            <rFont val="Tahoma"/>
            <family val="2"/>
          </rPr>
          <t>PP 19 Section B</t>
        </r>
        <r>
          <rPr>
            <b/>
            <sz val="8"/>
            <rFont val="Tahoma"/>
            <family val="0"/>
          </rPr>
          <t xml:space="preserve">
§8-21-21
$25.00 to Judicial Department</t>
        </r>
        <r>
          <rPr>
            <sz val="8"/>
            <rFont val="Tahoma"/>
            <family val="0"/>
          </rPr>
          <t xml:space="preserve">
</t>
        </r>
      </text>
    </comment>
    <comment ref="A47" authorId="1">
      <text>
        <r>
          <rPr>
            <b/>
            <sz val="8"/>
            <color indexed="10"/>
            <rFont val="Tahoma"/>
            <family val="2"/>
          </rPr>
          <t>PP 55 Section 2</t>
        </r>
        <r>
          <rPr>
            <b/>
            <sz val="8"/>
            <rFont val="Tahoma"/>
            <family val="0"/>
          </rPr>
          <t xml:space="preserve">
§8-21-320
$25.00 to Judicial Department</t>
        </r>
        <r>
          <rPr>
            <sz val="8"/>
            <rFont val="Tahoma"/>
            <family val="0"/>
          </rPr>
          <t xml:space="preserve">
</t>
        </r>
      </text>
    </comment>
    <comment ref="A40" authorId="1">
      <text>
        <r>
          <rPr>
            <b/>
            <sz val="8"/>
            <color indexed="10"/>
            <rFont val="Tahoma"/>
            <family val="2"/>
          </rPr>
          <t>PP 36 Section C1</t>
        </r>
        <r>
          <rPr>
            <b/>
            <sz val="8"/>
            <rFont val="Tahoma"/>
            <family val="0"/>
          </rPr>
          <t xml:space="preserve">
§8-21-1010 &amp; 1060
100% to County</t>
        </r>
        <r>
          <rPr>
            <sz val="8"/>
            <rFont val="Tahoma"/>
            <family val="0"/>
          </rPr>
          <t xml:space="preserve">
</t>
        </r>
      </text>
    </comment>
    <comment ref="F37" authorId="0">
      <text>
        <r>
          <rPr>
            <sz val="8"/>
            <rFont val="Tahoma"/>
            <family val="0"/>
          </rPr>
          <t>25% To County</t>
        </r>
      </text>
    </comment>
    <comment ref="F38" authorId="0">
      <text>
        <r>
          <rPr>
            <b/>
            <sz val="8"/>
            <rFont val="Tahoma"/>
            <family val="0"/>
          </rPr>
          <t>1% of Handling Fee to County</t>
        </r>
      </text>
    </comment>
    <comment ref="A14" authorId="0">
      <text>
        <r>
          <rPr>
            <b/>
            <sz val="8"/>
            <color indexed="10"/>
            <rFont val="Tahoma"/>
            <family val="2"/>
          </rPr>
          <t>PP 41 Section 9</t>
        </r>
        <r>
          <rPr>
            <b/>
            <sz val="8"/>
            <rFont val="Tahoma"/>
            <family val="0"/>
          </rPr>
          <t xml:space="preserve">
§50-21-114
$50.00 to SLED</t>
        </r>
      </text>
    </comment>
    <comment ref="R14" authorId="0">
      <text>
        <r>
          <rPr>
            <b/>
            <sz val="12"/>
            <color indexed="10"/>
            <rFont val="Times New Roman"/>
            <family val="1"/>
          </rPr>
          <t xml:space="preserve">  10. Boating Under the Influence Breath Test Fee, Section 50-21-114
</t>
        </r>
        <r>
          <rPr>
            <b/>
            <sz val="12"/>
            <rFont val="Times New Roman"/>
            <family val="1"/>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b/>
            <sz val="8"/>
            <color indexed="10"/>
            <rFont val="Tahoma"/>
            <family val="2"/>
          </rPr>
          <t xml:space="preserve">
</t>
        </r>
      </text>
    </comment>
    <comment ref="A23" authorId="0">
      <text>
        <r>
          <rPr>
            <b/>
            <sz val="8"/>
            <color indexed="10"/>
            <rFont val="Tahoma"/>
            <family val="2"/>
          </rPr>
          <t>PP 40 Section 6</t>
        </r>
        <r>
          <rPr>
            <b/>
            <sz val="8"/>
            <rFont val="Tahoma"/>
            <family val="0"/>
          </rPr>
          <t xml:space="preserve">
§56-5-2940
</t>
        </r>
      </text>
    </comment>
    <comment ref="A24" authorId="0">
      <text>
        <r>
          <rPr>
            <b/>
            <sz val="8"/>
            <color indexed="10"/>
            <rFont val="Tahoma"/>
            <family val="2"/>
          </rPr>
          <t>PP 40 Section 6</t>
        </r>
        <r>
          <rPr>
            <b/>
            <sz val="8"/>
            <rFont val="Tahoma"/>
            <family val="0"/>
          </rPr>
          <t xml:space="preserve">
§56-5-2933</t>
        </r>
      </text>
    </comment>
    <comment ref="N23" authorId="0">
      <text>
        <r>
          <rPr>
            <b/>
            <sz val="8"/>
            <color indexed="10"/>
            <rFont val="Tahoma"/>
            <family val="2"/>
          </rPr>
          <t>PP 40 Section 6</t>
        </r>
        <r>
          <rPr>
            <b/>
            <sz val="8"/>
            <rFont val="Tahoma"/>
            <family val="0"/>
          </rPr>
          <t xml:space="preserve">
§14-1-211(A)(2)
$100.00 to MUSC spinal cord research</t>
        </r>
      </text>
    </comment>
    <comment ref="N24" authorId="0">
      <text>
        <r>
          <rPr>
            <b/>
            <sz val="8"/>
            <color indexed="10"/>
            <rFont val="Tahoma"/>
            <family val="2"/>
          </rPr>
          <t>PP 40 Section 6</t>
        </r>
        <r>
          <rPr>
            <b/>
            <sz val="8"/>
            <rFont val="Tahoma"/>
            <family val="0"/>
          </rPr>
          <t xml:space="preserve">
§14-1-211(A)(2)
$100.00 to MUSC spinal cord research</t>
        </r>
      </text>
    </comment>
    <comment ref="A12" authorId="0">
      <text>
        <r>
          <rPr>
            <b/>
            <sz val="12"/>
            <color indexed="10"/>
            <rFont val="Times New Roman"/>
            <family val="1"/>
          </rPr>
          <t xml:space="preserve">  6. Game or fish law violations, Sections 50-9-910, 50-5-25, 50-21-160, 50-23-220, and 50-9-920
</t>
        </r>
        <r>
          <rPr>
            <b/>
            <sz val="12"/>
            <rFont val="Times New Roman"/>
            <family val="1"/>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b/>
            <sz val="8"/>
            <color indexed="10"/>
            <rFont val="Tahoma"/>
            <family val="2"/>
          </rPr>
          <t xml:space="preserve">
</t>
        </r>
      </text>
    </comment>
    <comment ref="A13" authorId="0">
      <text>
        <r>
          <rPr>
            <b/>
            <sz val="12"/>
            <rFont val="Times New Roman"/>
            <family val="1"/>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t>
        </r>
      </text>
    </comment>
    <comment ref="C2" authorId="0">
      <text>
        <r>
          <rPr>
            <b/>
            <sz val="8"/>
            <color indexed="10"/>
            <rFont val="Tahoma"/>
            <family val="2"/>
          </rPr>
          <t>PP 38 Section 1 &amp; 2</t>
        </r>
        <r>
          <rPr>
            <b/>
            <sz val="8"/>
            <rFont val="Tahoma"/>
            <family val="0"/>
          </rPr>
          <t xml:space="preserve">
§14-1-205
100% To City</t>
        </r>
      </text>
    </comment>
    <comment ref="H2" authorId="0">
      <text>
        <r>
          <rPr>
            <b/>
            <sz val="12"/>
            <color indexed="10"/>
            <rFont val="Tahoma"/>
            <family val="2"/>
          </rPr>
          <t>PP 38 Section 3</t>
        </r>
        <r>
          <rPr>
            <b/>
            <sz val="12"/>
            <rFont val="Tahoma"/>
            <family val="2"/>
          </rPr>
          <t xml:space="preserve">
§14-1-206 &amp; 35.11 Temporary Provisions
88.84% To State</t>
        </r>
      </text>
    </comment>
    <comment ref="I2" authorId="0">
      <text>
        <r>
          <rPr>
            <b/>
            <sz val="12"/>
            <color indexed="10"/>
            <rFont val="Tahoma"/>
            <family val="2"/>
          </rPr>
          <t>PP 38 Section 3</t>
        </r>
        <r>
          <rPr>
            <b/>
            <sz val="12"/>
            <rFont val="Tahoma"/>
            <family val="2"/>
          </rPr>
          <t xml:space="preserve">
§14-1-206 &amp; 35.11 Temporary Provisions
11.16% To Victim Fund</t>
        </r>
      </text>
    </comment>
    <comment ref="A5" authorId="0">
      <text>
        <r>
          <rPr>
            <b/>
            <sz val="12"/>
            <color indexed="10"/>
            <rFont val="Tahoma"/>
            <family val="2"/>
          </rPr>
          <t xml:space="preserve">  4.  Insurance fraud, Section 38-55-560
</t>
        </r>
        <r>
          <rPr>
            <b/>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b/>
            <sz val="8"/>
            <color indexed="10"/>
            <rFont val="Tahoma"/>
            <family val="2"/>
          </rPr>
          <t xml:space="preserve">
</t>
        </r>
      </text>
    </comment>
    <comment ref="A6" authorId="0">
      <text>
        <r>
          <rPr>
            <b/>
            <sz val="12"/>
            <color indexed="10"/>
            <rFont val="Tahoma"/>
            <family val="2"/>
          </rPr>
          <t xml:space="preserve">  5.  Cruelty to animals, Section 47-1-60
</t>
        </r>
        <r>
          <rPr>
            <b/>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b/>
            <sz val="8"/>
            <color indexed="10"/>
            <rFont val="Tahoma"/>
            <family val="2"/>
          </rPr>
          <t xml:space="preserve">
</t>
        </r>
      </text>
    </comment>
    <comment ref="A7" authorId="0">
      <text>
        <r>
          <rPr>
            <b/>
            <sz val="8"/>
            <color indexed="10"/>
            <rFont val="Tahoma"/>
            <family val="2"/>
          </rPr>
          <t>PP 42 Section 10</t>
        </r>
        <r>
          <rPr>
            <b/>
            <sz val="8"/>
            <rFont val="Tahoma"/>
            <family val="0"/>
          </rPr>
          <t xml:space="preserve">
§34-11-70(b) &amp; §34-11-90 (C) &amp; (d)
UP to $41.00 Administrative Court Cost</t>
        </r>
      </text>
    </comment>
    <comment ref="A51" authorId="0">
      <text>
        <r>
          <rPr>
            <b/>
            <sz val="8"/>
            <color indexed="10"/>
            <rFont val="Tahoma"/>
            <family val="2"/>
          </rPr>
          <t>PP 15 Section 2</t>
        </r>
        <r>
          <rPr>
            <b/>
            <sz val="8"/>
            <rFont val="Tahoma"/>
            <family val="0"/>
          </rPr>
          <t xml:space="preserve">
§17-3-30
</t>
        </r>
      </text>
    </comment>
    <comment ref="A55" authorId="0">
      <text>
        <r>
          <rPr>
            <b/>
            <sz val="8"/>
            <rFont val="Tahoma"/>
            <family val="0"/>
          </rPr>
          <t>PP 15 Section 4</t>
        </r>
        <r>
          <rPr>
            <sz val="8"/>
            <rFont val="Tahoma"/>
            <family val="0"/>
          </rPr>
          <t xml:space="preserve">
</t>
        </r>
      </text>
    </comment>
    <comment ref="A53" authorId="0">
      <text>
        <r>
          <rPr>
            <b/>
            <sz val="8"/>
            <rFont val="Tahoma"/>
            <family val="0"/>
          </rPr>
          <t>PP 15 Section 3
§24-21-80 &amp; 90</t>
        </r>
        <r>
          <rPr>
            <sz val="8"/>
            <rFont val="Tahoma"/>
            <family val="0"/>
          </rPr>
          <t xml:space="preserve">
</t>
        </r>
      </text>
    </comment>
    <comment ref="A57" authorId="0">
      <text>
        <r>
          <rPr>
            <b/>
            <sz val="8"/>
            <color indexed="10"/>
            <rFont val="Tahoma"/>
            <family val="2"/>
          </rPr>
          <t>PP 16 Section 5</t>
        </r>
        <r>
          <rPr>
            <b/>
            <sz val="8"/>
            <rFont val="Tahoma"/>
            <family val="0"/>
          </rPr>
          <t xml:space="preserve">
§14-17-725 &amp; § 24-21-491</t>
        </r>
        <r>
          <rPr>
            <sz val="8"/>
            <rFont val="Tahoma"/>
            <family val="0"/>
          </rPr>
          <t xml:space="preserve">
</t>
        </r>
      </text>
    </comment>
    <comment ref="A60" authorId="0">
      <text>
        <r>
          <rPr>
            <b/>
            <sz val="8"/>
            <color indexed="10"/>
            <rFont val="Tahoma"/>
            <family val="2"/>
          </rPr>
          <t>PP 16 Section 6</t>
        </r>
        <r>
          <rPr>
            <b/>
            <sz val="8"/>
            <rFont val="Tahoma"/>
            <family val="0"/>
          </rPr>
          <t xml:space="preserve">
§15-59-40 through 15-59-80</t>
        </r>
      </text>
    </comment>
    <comment ref="A10" authorId="1">
      <text>
        <r>
          <rPr>
            <b/>
            <sz val="8"/>
            <color indexed="10"/>
            <rFont val="Tahoma"/>
            <family val="2"/>
          </rPr>
          <t>PP  28 Section 7</t>
        </r>
        <r>
          <rPr>
            <b/>
            <sz val="8"/>
            <rFont val="Tahoma"/>
            <family val="2"/>
          </rPr>
          <t xml:space="preserve">
33-7 Temporary Proviso</t>
        </r>
      </text>
    </comment>
    <comment ref="A48" authorId="1">
      <text>
        <r>
          <rPr>
            <b/>
            <sz val="8"/>
            <rFont val="Tahoma"/>
            <family val="0"/>
          </rPr>
          <t xml:space="preserve">Spousal &amp; Alimony &amp; Child Support </t>
        </r>
      </text>
    </comment>
    <comment ref="F52" authorId="1">
      <text>
        <r>
          <rPr>
            <b/>
            <sz val="8"/>
            <rFont val="Tahoma"/>
            <family val="0"/>
          </rPr>
          <t>100% to Public Defender Corporation</t>
        </r>
        <r>
          <rPr>
            <sz val="8"/>
            <rFont val="Tahoma"/>
            <family val="0"/>
          </rPr>
          <t xml:space="preserve">
</t>
        </r>
      </text>
    </comment>
    <comment ref="G52" authorId="1">
      <text>
        <r>
          <rPr>
            <b/>
            <sz val="8"/>
            <rFont val="Tahoma"/>
            <family val="0"/>
          </rPr>
          <t>100% to Commission on Indigent Defense</t>
        </r>
        <r>
          <rPr>
            <sz val="8"/>
            <rFont val="Tahoma"/>
            <family val="0"/>
          </rPr>
          <t xml:space="preserve">
</t>
        </r>
      </text>
    </comment>
    <comment ref="F54" authorId="1">
      <text>
        <r>
          <rPr>
            <b/>
            <sz val="8"/>
            <rFont val="Tahoma"/>
            <family val="0"/>
          </rPr>
          <t>100% to Probation officer</t>
        </r>
        <r>
          <rPr>
            <sz val="8"/>
            <rFont val="Tahoma"/>
            <family val="0"/>
          </rPr>
          <t xml:space="preserve">
</t>
        </r>
      </text>
    </comment>
    <comment ref="G54" authorId="1">
      <text>
        <r>
          <rPr>
            <b/>
            <sz val="8"/>
            <rFont val="Tahoma"/>
            <family val="2"/>
          </rPr>
          <t>Probation Parole and Pardon Services</t>
        </r>
      </text>
    </comment>
    <comment ref="F56" authorId="1">
      <text>
        <r>
          <rPr>
            <b/>
            <sz val="8"/>
            <rFont val="Tahoma"/>
            <family val="0"/>
          </rPr>
          <t>100% to Alcohol and Drug Abuse Program</t>
        </r>
        <r>
          <rPr>
            <sz val="8"/>
            <rFont val="Tahoma"/>
            <family val="0"/>
          </rPr>
          <t xml:space="preserve">
</t>
        </r>
      </text>
    </comment>
    <comment ref="G56" authorId="1">
      <text>
        <r>
          <rPr>
            <b/>
            <sz val="8"/>
            <rFont val="Tahoma"/>
            <family val="0"/>
          </rPr>
          <t>100% to County Treasurer to be transmitted to Commission on Alcohol and Drug Abuse</t>
        </r>
        <r>
          <rPr>
            <sz val="8"/>
            <rFont val="Tahoma"/>
            <family val="0"/>
          </rPr>
          <t xml:space="preserve">
</t>
        </r>
      </text>
    </comment>
    <comment ref="A63" authorId="1">
      <text>
        <r>
          <rPr>
            <b/>
            <sz val="8"/>
            <color indexed="10"/>
            <rFont val="Tahoma"/>
            <family val="2"/>
          </rPr>
          <t>PP 17 Section 8</t>
        </r>
        <r>
          <rPr>
            <b/>
            <sz val="8"/>
            <rFont val="Tahoma"/>
            <family val="0"/>
          </rPr>
          <t xml:space="preserve">
§8-21-310(21)
$35.00 processing of each order</t>
        </r>
        <r>
          <rPr>
            <sz val="8"/>
            <rFont val="Tahoma"/>
            <family val="0"/>
          </rPr>
          <t xml:space="preserve">
</t>
        </r>
      </text>
    </comment>
    <comment ref="A67" authorId="1">
      <text>
        <r>
          <rPr>
            <b/>
            <sz val="8"/>
            <color indexed="10"/>
            <rFont val="Tahoma"/>
            <family val="2"/>
          </rPr>
          <t>PP 18 Section 9a</t>
        </r>
        <r>
          <rPr>
            <b/>
            <sz val="8"/>
            <rFont val="Tahoma"/>
            <family val="0"/>
          </rPr>
          <t xml:space="preserve">
Section 35.13 Temporary Provisos
</t>
        </r>
        <r>
          <rPr>
            <b/>
            <sz val="8"/>
            <color indexed="10"/>
            <rFont val="Tahoma"/>
            <family val="2"/>
          </rPr>
          <t>First $500.00 Collected</t>
        </r>
        <r>
          <rPr>
            <b/>
            <sz val="8"/>
            <rFont val="Tahoma"/>
            <family val="0"/>
          </rPr>
          <t xml:space="preserve">  if individual is placed on probation and was defended by Public Defender goes to Office of Indigent Defense</t>
        </r>
      </text>
    </comment>
    <comment ref="F68" authorId="1">
      <text>
        <r>
          <rPr>
            <b/>
            <sz val="8"/>
            <rFont val="Tahoma"/>
            <family val="2"/>
          </rPr>
          <t>To Office of Indigent Defense</t>
        </r>
      </text>
    </comment>
    <comment ref="F66" authorId="1">
      <text>
        <r>
          <rPr>
            <b/>
            <sz val="8"/>
            <rFont val="Tahoma"/>
            <family val="0"/>
          </rPr>
          <t>To Office of Indigent Defense</t>
        </r>
        <r>
          <rPr>
            <sz val="8"/>
            <rFont val="Tahoma"/>
            <family val="0"/>
          </rPr>
          <t xml:space="preserve">
</t>
        </r>
      </text>
    </comment>
    <comment ref="F64" authorId="1">
      <text>
        <r>
          <rPr>
            <b/>
            <sz val="8"/>
            <rFont val="Tahoma"/>
            <family val="0"/>
          </rPr>
          <t>To County</t>
        </r>
        <r>
          <rPr>
            <sz val="8"/>
            <rFont val="Tahoma"/>
            <family val="0"/>
          </rPr>
          <t xml:space="preserve">
</t>
        </r>
      </text>
    </comment>
    <comment ref="F62" authorId="1">
      <text>
        <r>
          <rPr>
            <b/>
            <sz val="8"/>
            <rFont val="Tahoma"/>
            <family val="0"/>
          </rPr>
          <t>To Clerk of Court</t>
        </r>
        <r>
          <rPr>
            <sz val="8"/>
            <rFont val="Tahoma"/>
            <family val="0"/>
          </rPr>
          <t xml:space="preserve">
</t>
        </r>
      </text>
    </comment>
    <comment ref="P10" authorId="1">
      <text>
        <r>
          <rPr>
            <b/>
            <sz val="12"/>
            <color indexed="10"/>
            <rFont val="Times New Roman"/>
            <family val="1"/>
          </rPr>
          <t xml:space="preserve">  9. Drug Court Surcharge, Section § 14-1-213 </t>
        </r>
        <r>
          <rPr>
            <b/>
            <sz val="12"/>
            <rFont val="Times New Roman"/>
            <family val="1"/>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at a local jurisdiction is required to participate in and cooperate fully with the examination.</t>
        </r>
        <r>
          <rPr>
            <b/>
            <sz val="8"/>
            <rFont val="Tahoma"/>
            <family val="0"/>
          </rPr>
          <t xml:space="preserve">
</t>
        </r>
        <r>
          <rPr>
            <sz val="8"/>
            <rFont val="Tahoma"/>
            <family val="0"/>
          </rPr>
          <t xml:space="preserve">
</t>
        </r>
      </text>
    </comment>
    <comment ref="K2" authorId="1">
      <text>
        <r>
          <rPr>
            <b/>
            <sz val="12"/>
            <color indexed="10"/>
            <rFont val="Times New Roman"/>
            <family val="1"/>
          </rPr>
          <t xml:space="preserve">6. Surcharge on all convictions, Law Enforcement Funding, Section 14-1-212
</t>
        </r>
        <r>
          <rPr>
            <b/>
            <sz val="12"/>
            <rFont val="Times New Roman"/>
            <family val="1"/>
          </rPr>
          <t>In addition to all other assessments and surcharges, a twenty-five dollar surcharge is levied on all fines, forfeitures, escheatments, or other monetary penalties imposed in municipal court for misdemeanor traffic offenses or non-traffic (criminal) convictions, including municipal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Section 14-1-212(C)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at a local jurisdiction is required to participate in and cooperate fully with the examination.</t>
        </r>
        <r>
          <rPr>
            <b/>
            <sz val="8"/>
            <color indexed="10"/>
            <rFont val="Tahoma"/>
            <family val="2"/>
          </rPr>
          <t xml:space="preserve">
</t>
        </r>
      </text>
    </comment>
    <comment ref="F23"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M2" authorId="1">
      <text>
        <r>
          <rPr>
            <b/>
            <sz val="12"/>
            <color indexed="10"/>
            <rFont val="Times New Roman"/>
            <family val="1"/>
          </rPr>
          <t xml:space="preserve">  8. DUI assessment, Section 56-5-2995(A)
</t>
        </r>
        <r>
          <rPr>
            <b/>
            <sz val="12"/>
            <rFont val="Times New Roman"/>
            <family val="1"/>
          </rPr>
          <t>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t>
        </r>
        <r>
          <rPr>
            <b/>
            <sz val="8"/>
            <color indexed="10"/>
            <rFont val="Tahoma"/>
            <family val="2"/>
          </rPr>
          <t xml:space="preserve">
</t>
        </r>
        <r>
          <rPr>
            <sz val="8"/>
            <rFont val="Tahoma"/>
            <family val="0"/>
          </rPr>
          <t xml:space="preserve">
</t>
        </r>
      </text>
    </comment>
    <comment ref="A33" authorId="1">
      <text>
        <r>
          <rPr>
            <b/>
            <sz val="8"/>
            <rFont val="Tahoma"/>
            <family val="0"/>
          </rPr>
          <t>ASSESSMENTS ARE COLLECTED ON CITY  ORDINANCE VIOLATIONS AND ARE REMITTED TO THE STATE AND VICTIM FUND</t>
        </r>
      </text>
    </comment>
    <comment ref="A32" authorId="1">
      <text>
        <r>
          <rPr>
            <b/>
            <sz val="8"/>
            <rFont val="Tahoma"/>
            <family val="0"/>
          </rPr>
          <t>ASSESSMENTS ARE COLLECTED ON COUNTY ORDINANCE VIOLATIONS AND ARE REMITTED TO THE STATE AND VICTIM FUND</t>
        </r>
      </text>
    </comment>
    <comment ref="F30" authorId="1">
      <text>
        <r>
          <rPr>
            <b/>
            <sz val="8"/>
            <rFont val="Tahoma"/>
            <family val="0"/>
          </rPr>
          <t>100% of tine to State Transport Police</t>
        </r>
        <r>
          <rPr>
            <sz val="8"/>
            <rFont val="Tahoma"/>
            <family val="0"/>
          </rPr>
          <t xml:space="preserve">
</t>
        </r>
      </text>
    </comment>
    <comment ref="A30" authorId="1">
      <text>
        <r>
          <rPr>
            <b/>
            <sz val="12"/>
            <color indexed="10"/>
            <rFont val="Times New Roman"/>
            <family val="1"/>
          </rPr>
          <t xml:space="preserve">  7. Axle weight and gross weight violations, Section 56-5-4160
</t>
        </r>
        <r>
          <rPr>
            <b/>
            <sz val="12"/>
            <rFont val="Times New Roman"/>
            <family val="1"/>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b/>
            <sz val="8"/>
            <color indexed="10"/>
            <rFont val="Tahoma"/>
            <family val="2"/>
          </rPr>
          <t xml:space="preserve">
</t>
        </r>
      </text>
    </comment>
    <comment ref="J2" authorId="1">
      <text>
        <r>
          <rPr>
            <b/>
            <sz val="12"/>
            <color indexed="10"/>
            <rFont val="Tahoma"/>
            <family val="2"/>
          </rPr>
          <t xml:space="preserve">  4.  Surcharge on all convictions, Section 14-1-211
</t>
        </r>
        <r>
          <rPr>
            <b/>
            <sz val="12"/>
            <color indexed="8"/>
            <rFont val="Tahoma"/>
            <family val="2"/>
          </rPr>
          <t xml:space="preserve">In addition to all other assessments and surcharges, a twenty-five dollar surcharge is imposed on all convictions obtained in municipal court, including municipal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Any funds retained by the Municipal Treasurer pursuant to this Section must be deposited into a separate account for the exclusive use for all activities related to victims services. For the purpose of funds allocation and expenditure, these funds are a part of the general funds of the municipality.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 All unused funds must be separately identified in the county's adopted budget as funds unused and carried forward from previous years. </t>
        </r>
      </text>
    </comment>
    <comment ref="P2" authorId="1">
      <text>
        <r>
          <rPr>
            <b/>
            <sz val="8"/>
            <color indexed="10"/>
            <rFont val="Tahoma"/>
            <family val="2"/>
          </rPr>
          <t>PP 41 Section 8</t>
        </r>
        <r>
          <rPr>
            <b/>
            <sz val="8"/>
            <rFont val="Tahoma"/>
            <family val="0"/>
          </rPr>
          <t xml:space="preserve">
Section 33.7 Part B1 Temporary Provisos
$100.00 </t>
        </r>
        <r>
          <rPr>
            <sz val="8"/>
            <rFont val="Tahoma"/>
            <family val="0"/>
          </rPr>
          <t xml:space="preserve">
</t>
        </r>
      </text>
    </comment>
    <comment ref="Q7" authorId="1">
      <text>
        <r>
          <rPr>
            <b/>
            <sz val="12"/>
            <color indexed="10"/>
            <rFont val="Times New Roman"/>
            <family val="1"/>
          </rPr>
          <t xml:space="preserve">  12.  Administrative court costs in fraudulent check cases, Sections 34-11- 70(b) and (c), and 34-11-90(c) and (d)
</t>
        </r>
        <r>
          <rPr>
            <b/>
            <sz val="12"/>
            <rFont val="Times New Roman"/>
            <family val="1"/>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color indexed="10"/>
            <rFont val="Tahoma"/>
            <family val="2"/>
          </rPr>
          <t xml:space="preserve">
</t>
        </r>
      </text>
    </comment>
    <comment ref="L2" authorId="1">
      <text>
        <r>
          <rPr>
            <b/>
            <sz val="12"/>
            <color indexed="10"/>
            <rFont val="Times New Roman"/>
            <family val="1"/>
          </rPr>
          <t xml:space="preserve">  13.  Payment of the fine and assessment by installments, Section 14-1-209(c) and 3% collection cost charge, Section 14-17-725
</t>
        </r>
        <r>
          <rPr>
            <b/>
            <sz val="12"/>
            <rFont val="Times New Roman"/>
            <family val="1"/>
          </rPr>
          <t>Section 14-1-209 provides guidance when the fine and assessment are paid in installments. The intent of Section 14-1-209(C) is that each installment payment be allocated on a pro rata basis to each applicable fine, assessment, and surcharge. Prior to making these computations, you must determine what assessments and surcharges may apply (conviction surcharge, law enforcement funding fee, DUI assessments, etc.). The prorated 107.5% assessment amount must be divided, with 88.84 being transmitted to the state, and 11.16 being retained by the municipality for victims' services. Funds collected as installments should not be held until full payment is received but must be remitted each month to the Municipal Treasurer. To compensate for any slight shift in funds, the division of the final installment payment should be adjusted so that the portion collected as the assessment does not exceed the amount originally imposed.
When an individual pays the fine and/or assessment through installments, Section 14-17-725 provides that the municipal court must collect an additional 3% of the installment payment as a collection cost charge. The 3% should be calculated and added to the original fine amount and then prorated and allocated as discussed above. The collection cost is transmitted to the Municipal Treasurer for deposit to the county general fund. An example of the installment payment process may be viewed in Attachment C.</t>
        </r>
        <r>
          <rPr>
            <b/>
            <sz val="8"/>
            <color indexed="10"/>
            <rFont val="Tahoma"/>
            <family val="2"/>
          </rPr>
          <t xml:space="preserve">
</t>
        </r>
        <r>
          <rPr>
            <b/>
            <sz val="8"/>
            <rFont val="Tahoma"/>
            <family val="0"/>
          </rPr>
          <t xml:space="preserve">
</t>
        </r>
      </text>
    </comment>
    <comment ref="A26" authorId="0">
      <text>
        <r>
          <rPr>
            <b/>
            <sz val="8"/>
            <color indexed="10"/>
            <rFont val="Tahoma"/>
            <family val="2"/>
          </rPr>
          <t>PP 40 Section 6</t>
        </r>
        <r>
          <rPr>
            <b/>
            <sz val="8"/>
            <rFont val="Tahoma"/>
            <family val="0"/>
          </rPr>
          <t xml:space="preserve">
§56-5-2940
</t>
        </r>
      </text>
    </comment>
    <comment ref="A27" authorId="0">
      <text>
        <r>
          <rPr>
            <b/>
            <sz val="8"/>
            <color indexed="10"/>
            <rFont val="Tahoma"/>
            <family val="2"/>
          </rPr>
          <t>PP 40 Section 6</t>
        </r>
        <r>
          <rPr>
            <b/>
            <sz val="8"/>
            <rFont val="Tahoma"/>
            <family val="0"/>
          </rPr>
          <t xml:space="preserve">
§56-5-2933</t>
        </r>
      </text>
    </comment>
    <comment ref="O2" authorId="1">
      <text>
        <r>
          <rPr>
            <b/>
            <sz val="12"/>
            <color indexed="10"/>
            <rFont val="Times New Roman"/>
            <family val="1"/>
          </rPr>
          <t xml:space="preserve">6. Surcharge on all convictions, Criminal Justice Academy Funding, Section 90.7, Part 1B Temporary Provisos
</t>
        </r>
        <r>
          <rPr>
            <b/>
            <sz val="12"/>
            <rFont val="Times New Roman"/>
            <family val="1"/>
          </rPr>
          <t>In addition to all other assessments and surcharges during the current fiscal year, a five dollar surcharge to fund training at the SC Criminal Justice Academy is also levied on all fines and monetary penalties imposed in the municipal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color indexed="10"/>
            <rFont val="Tahoma"/>
            <family val="2"/>
          </rPr>
          <t xml:space="preserve">
</t>
        </r>
      </text>
    </comment>
    <comment ref="H1" authorId="2">
      <text>
        <r>
          <rPr>
            <b/>
            <sz val="12"/>
            <color indexed="10"/>
            <rFont val="Tahoma"/>
            <family val="2"/>
          </rPr>
          <t xml:space="preserve">  3. Assessment, Section 14-1-208</t>
        </r>
        <r>
          <rPr>
            <b/>
            <sz val="12"/>
            <rFont val="Tahoma"/>
            <family val="2"/>
          </rPr>
          <t xml:space="preserve">
Section 14-1-208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The 11.16% retained by the municipality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b/>
            <sz val="9"/>
            <rFont val="Tahoma"/>
            <family val="2"/>
          </rPr>
          <t xml:space="preserve">
</t>
        </r>
        <r>
          <rPr>
            <sz val="9"/>
            <rFont val="Tahoma"/>
            <family val="2"/>
          </rPr>
          <t xml:space="preserve">
</t>
        </r>
      </text>
    </comment>
    <comment ref="N2" authorId="2">
      <text>
        <r>
          <rPr>
            <b/>
            <sz val="12"/>
            <color indexed="10"/>
            <rFont val="Times New Roman"/>
            <family val="1"/>
          </rPr>
          <t xml:space="preserve"> 7. Surcharge on convictions of Sections 56-5-2930(DUI) and 56-5-2933(DUAC), Section 14-1-211(A)(2)</t>
        </r>
        <r>
          <rPr>
            <b/>
            <sz val="12"/>
            <rFont val="Times New Roman"/>
            <family val="1"/>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9"/>
            <rFont val="Tahoma"/>
            <family val="2"/>
          </rPr>
          <t xml:space="preserve">
</t>
        </r>
      </text>
    </comment>
    <comment ref="R26" authorId="2">
      <text>
        <r>
          <rPr>
            <b/>
            <sz val="12"/>
            <color indexed="10"/>
            <rFont val="Times New Roman"/>
            <family val="1"/>
          </rPr>
          <t xml:space="preserve">11.    DUI, DUAC Breath Test Fee, Section 56-5-2950(E)     </t>
        </r>
        <r>
          <rPr>
            <b/>
            <sz val="12"/>
            <rFont val="Times New Roman"/>
            <family val="1"/>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R27" authorId="2">
      <text>
        <r>
          <rPr>
            <b/>
            <sz val="12"/>
            <color indexed="10"/>
            <rFont val="Times New Roman"/>
            <family val="1"/>
          </rPr>
          <t xml:space="preserve">11.    DUI, DUAC Breath Test Fee, Section 56-5-2950(E)     </t>
        </r>
        <r>
          <rPr>
            <b/>
            <sz val="12"/>
            <rFont val="Times New Roman"/>
            <family val="1"/>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F24"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6"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7"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8" authorId="2">
      <text>
        <r>
          <rPr>
            <b/>
            <sz val="12"/>
            <rFont val="Times New Roman"/>
            <family val="1"/>
          </rPr>
          <t xml:space="preserve">  2.  DUS, $100.00 Pull-Out, Section 56-1-460 (C)
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color indexed="10"/>
            <rFont val="Times New Roman"/>
            <family val="1"/>
          </rPr>
          <t>a.  Exception, Section 12-37-2740, DUS for Failure to Pay Property Tax</t>
        </r>
        <r>
          <rPr>
            <b/>
            <sz val="12"/>
            <rFont val="Times New Roman"/>
            <family val="1"/>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
.  </t>
        </r>
        <r>
          <rPr>
            <b/>
            <sz val="9"/>
            <rFont val="Tahoma"/>
            <family val="2"/>
          </rPr>
          <t xml:space="preserve">
</t>
        </r>
      </text>
    </comment>
    <comment ref="F29" authorId="2">
      <text>
        <r>
          <rPr>
            <b/>
            <sz val="12"/>
            <rFont val="Times New Roman"/>
            <family val="1"/>
          </rPr>
          <t xml:space="preserve">  2.  DUS, $100.00 Pull-Out, Section 56-1-460 (C)
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color indexed="10"/>
            <rFont val="Times New Roman"/>
            <family val="1"/>
          </rPr>
          <t>a.  Exception, Section 12-37-2740, DUS for Failure to Pay Property Tax</t>
        </r>
        <r>
          <rPr>
            <b/>
            <sz val="12"/>
            <rFont val="Times New Roman"/>
            <family val="1"/>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
.  </t>
        </r>
        <r>
          <rPr>
            <b/>
            <sz val="9"/>
            <rFont val="Tahoma"/>
            <family val="2"/>
          </rPr>
          <t xml:space="preserve">
</t>
        </r>
      </text>
    </comment>
    <comment ref="A34" authorId="2">
      <text>
        <r>
          <rPr>
            <b/>
            <sz val="12"/>
            <color indexed="10"/>
            <rFont val="Times New Roman"/>
            <family val="1"/>
          </rPr>
          <t xml:space="preserve">  3. Bond estreatments, Section 17-15-260</t>
        </r>
        <r>
          <rPr>
            <b/>
            <sz val="12"/>
            <rFont val="Times New Roman"/>
            <family val="1"/>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r>
          <rPr>
            <b/>
            <sz val="9"/>
            <rFont val="Tahoma"/>
            <family val="2"/>
          </rPr>
          <t xml:space="preserve">
</t>
        </r>
      </text>
    </comment>
    <comment ref="A36" authorId="2">
      <text>
        <r>
          <rPr>
            <b/>
            <sz val="12"/>
            <color indexed="10"/>
            <rFont val="Times New Roman"/>
            <family val="1"/>
          </rPr>
          <t xml:space="preserve">   a.  Payment of estreatment in installments, Section 38-53-70</t>
        </r>
        <r>
          <rPr>
            <b/>
            <sz val="12"/>
            <rFont val="Times New Roman"/>
            <family val="1"/>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t>
        </r>
      </text>
    </comment>
    <comment ref="A38" authorId="2">
      <text>
        <r>
          <rPr>
            <b/>
            <sz val="12"/>
            <rFont val="Tahoma"/>
            <family val="2"/>
          </rPr>
          <t xml:space="preserve">   a.  Payment of estreatment in installments, Section 38-53-70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t>
        </r>
        <r>
          <rPr>
            <b/>
            <sz val="9"/>
            <rFont val="Tahoma"/>
            <family val="2"/>
          </rPr>
          <t xml:space="preserve">
</t>
        </r>
      </text>
    </comment>
    <comment ref="A18" authorId="2">
      <text>
        <r>
          <rPr>
            <b/>
            <sz val="12"/>
            <color indexed="10"/>
            <rFont val="Times New Roman"/>
            <family val="1"/>
          </rPr>
          <t xml:space="preserve">  10. Seatbelt, Municipal Ordinance Parking Violations, Section 56-5-6540 </t>
        </r>
        <r>
          <rPr>
            <b/>
            <sz val="12"/>
            <rFont val="Times New Roman"/>
            <family val="1"/>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b/>
            <sz val="9"/>
            <rFont val="Tahoma"/>
            <family val="2"/>
          </rPr>
          <t xml:space="preserve">
</t>
        </r>
      </text>
    </comment>
    <comment ref="A9" authorId="2">
      <text>
        <r>
          <rPr>
            <b/>
            <sz val="12"/>
            <color indexed="10"/>
            <rFont val="Tahoma"/>
            <family val="2"/>
          </rPr>
          <t xml:space="preserve">  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The statute provides that the defendant may elect to pay an additional monetary penalty of five dollars per hour instead of the required litter gathering.  That amount must be added to the original fine imposed prior to adding the assessments and surcharges discussed in VI.A.3., VI.A.4., VI.A.5., and VI.A.6. above.  Moneys collected in lieu of litter gathering must be remitted to the municipality of conviction and may be used for litter gathering supervision.</t>
        </r>
      </text>
    </comment>
    <comment ref="G9"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
        </r>
        <r>
          <rPr>
            <b/>
            <sz val="12"/>
            <color indexed="39"/>
            <rFont val="Tahoma"/>
            <family val="2"/>
          </rPr>
          <t>The statute provides that the defendant may elect to pay an additional monetary penalty of five dollars per hour instead of the required litter gathering.</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r>
          <rPr>
            <sz val="9"/>
            <rFont val="Tahoma"/>
            <family val="2"/>
          </rPr>
          <t xml:space="preserve">
</t>
        </r>
      </text>
    </comment>
  </commentList>
</comments>
</file>

<file path=xl/sharedStrings.xml><?xml version="1.0" encoding="utf-8"?>
<sst xmlns="http://schemas.openxmlformats.org/spreadsheetml/2006/main" count="824" uniqueCount="348">
  <si>
    <t>MAGISTRATE COURT</t>
  </si>
  <si>
    <t xml:space="preserve">Victim Surcharge $25.00 </t>
  </si>
  <si>
    <t xml:space="preserve">DUI Assessment $12.00 </t>
  </si>
  <si>
    <t>Collection Cost Charge 3%</t>
  </si>
  <si>
    <t>FRAUDULENT CHECKS</t>
  </si>
  <si>
    <t>BOND ESTREATMENTS</t>
  </si>
  <si>
    <t>INSURANCE FRAUD</t>
  </si>
  <si>
    <t>AXLE WEIGHT &amp; GROSS WEIGHT VIOLATIONS</t>
  </si>
  <si>
    <t xml:space="preserve">Victim Surcharge $100.00 </t>
  </si>
  <si>
    <t xml:space="preserve">DUI Assessment $100.00 </t>
  </si>
  <si>
    <t>BODY PIERCING</t>
  </si>
  <si>
    <r>
      <t>NOTE 1</t>
    </r>
    <r>
      <rPr>
        <sz val="10"/>
        <rFont val="Arial"/>
        <family val="0"/>
      </rPr>
      <t xml:space="preserve"> Do not include Exceptions to rule or assessments associated with exceptions listed below or transfer cases from General Sessions in these totals.</t>
    </r>
  </si>
  <si>
    <t>MUNICIPAL COURT</t>
  </si>
  <si>
    <t>CLERK OF COURT GS</t>
  </si>
  <si>
    <t>44% to County</t>
  </si>
  <si>
    <t>56% to State</t>
  </si>
  <si>
    <t>Repayment to Defender Corporation</t>
  </si>
  <si>
    <t>Public Defender Corporation / County</t>
  </si>
  <si>
    <t>Probation Supervision Fee</t>
  </si>
  <si>
    <t>100% to Probation, Parole &amp; Pardon Services</t>
  </si>
  <si>
    <t>Alcohol &amp; Drug Abuse Programs</t>
  </si>
  <si>
    <t>100% to Commission on Alcohol &amp; Drug Abuse (Usually)</t>
  </si>
  <si>
    <t>3% Restitution Collection Cost</t>
  </si>
  <si>
    <t>100 % to Victim / Defendant</t>
  </si>
  <si>
    <t>Crime Reenactment Profits</t>
  </si>
  <si>
    <t>Professional Bondsman's Fees</t>
  </si>
  <si>
    <t>100 % to Clerk of Court</t>
  </si>
  <si>
    <t>Fee For Expunging Criminal Records</t>
  </si>
  <si>
    <t>100 % to County</t>
  </si>
  <si>
    <t>100 % to Office Of Indigent Defense</t>
  </si>
  <si>
    <t xml:space="preserve">MOTION FEE </t>
  </si>
  <si>
    <t>44% To State</t>
  </si>
  <si>
    <t xml:space="preserve">Civil Filing Fees </t>
  </si>
  <si>
    <t>To County</t>
  </si>
  <si>
    <t>ASSESSMENTS</t>
  </si>
  <si>
    <t>FINES</t>
  </si>
  <si>
    <t>REGULAR FINE NO EXCEPTIONS</t>
  </si>
  <si>
    <t>CRIMINAL</t>
  </si>
  <si>
    <t>REGULAR WILDLIFE FINES</t>
  </si>
  <si>
    <t>BOATING UNDER INFLUENCE WITH BREATHALYZER</t>
  </si>
  <si>
    <t>BOATING UNDER INFLUENCE NO BREATHALYZER</t>
  </si>
  <si>
    <t>2ND DRIVING UNDER INFLUENCE</t>
  </si>
  <si>
    <t>Law Enforcement $25.00</t>
  </si>
  <si>
    <t>3RD DRIVING UNDER INFLUENCE</t>
  </si>
  <si>
    <t>FELONY DRIVING UNDER INFLUENCE</t>
  </si>
  <si>
    <t>2ND DRIVING UNDER INFLUENCE PER SE</t>
  </si>
  <si>
    <t>3RD DRIVING UNDER INFLUENCE PER SE</t>
  </si>
  <si>
    <t>To State       64.65 %</t>
  </si>
  <si>
    <t>DUI &amp; TRAFFIC</t>
  </si>
  <si>
    <t>COUNTY BOND</t>
  </si>
  <si>
    <t>CITY BOND</t>
  </si>
  <si>
    <t>TOTAL</t>
  </si>
  <si>
    <t>Indigent Defense Fee</t>
  </si>
  <si>
    <t>$500.00 To Indigent Defense Fund</t>
  </si>
  <si>
    <t>56% To County</t>
  </si>
  <si>
    <t>$20.00 Marriage License Fee</t>
  </si>
  <si>
    <t>Total to State Family Court 100% to Judicial Department</t>
  </si>
  <si>
    <t>Other 1</t>
  </si>
  <si>
    <t>Other 2</t>
  </si>
  <si>
    <t>SECTION §50-21-10 EXCLUDING BUI &amp; FBUI</t>
  </si>
  <si>
    <t>A.</t>
  </si>
  <si>
    <t>B.</t>
  </si>
  <si>
    <t>C.</t>
  </si>
  <si>
    <t>D.</t>
  </si>
  <si>
    <t>E.</t>
  </si>
  <si>
    <t>F.</t>
  </si>
  <si>
    <t>G.</t>
  </si>
  <si>
    <t>H.</t>
  </si>
  <si>
    <t>I.</t>
  </si>
  <si>
    <t>J.</t>
  </si>
  <si>
    <t>K.</t>
  </si>
  <si>
    <t>L.</t>
  </si>
  <si>
    <t>M.</t>
  </si>
  <si>
    <t>N.</t>
  </si>
  <si>
    <t>O.</t>
  </si>
  <si>
    <t>P.</t>
  </si>
  <si>
    <t>Q.</t>
  </si>
  <si>
    <t>R.</t>
  </si>
  <si>
    <t>S.</t>
  </si>
  <si>
    <t>T.</t>
  </si>
  <si>
    <t>U.</t>
  </si>
  <si>
    <t>V.</t>
  </si>
  <si>
    <t>W.</t>
  </si>
  <si>
    <t>Y.</t>
  </si>
  <si>
    <t>Public Defender Application fee - $40 per application</t>
  </si>
  <si>
    <t xml:space="preserve">Body Piercing </t>
  </si>
  <si>
    <t>Marriage License Fee – additional $20 per license</t>
  </si>
  <si>
    <t>Bond Estreatment</t>
  </si>
  <si>
    <t>BUI $50.00 to SLED</t>
  </si>
  <si>
    <t>TOTAL REVENUE REMITTED TO STATE TREASURER</t>
  </si>
  <si>
    <t>§17-3-30</t>
  </si>
  <si>
    <t>§44-32-120</t>
  </si>
  <si>
    <t>§20-1-375</t>
  </si>
  <si>
    <t>§17-15-260</t>
  </si>
  <si>
    <t>§50-21-114</t>
  </si>
  <si>
    <t>§8-21-320</t>
  </si>
  <si>
    <t>§14-1-203</t>
  </si>
  <si>
    <t>§14-1-205</t>
  </si>
  <si>
    <t>§14-1-211</t>
  </si>
  <si>
    <t>P-33.7</t>
  </si>
  <si>
    <t>P-73.3</t>
  </si>
  <si>
    <t>§14-1-206</t>
  </si>
  <si>
    <t>§14-1-207</t>
  </si>
  <si>
    <t>§14-1-208</t>
  </si>
  <si>
    <t>FINES AND FEES</t>
  </si>
  <si>
    <t>%</t>
  </si>
  <si>
    <t>CODE</t>
  </si>
  <si>
    <t>DUE STATE TREASURER</t>
  </si>
  <si>
    <t>N/A</t>
  </si>
  <si>
    <t>Drug Court $100.00</t>
  </si>
  <si>
    <t>X.</t>
  </si>
  <si>
    <t>State Treasurer Line</t>
  </si>
  <si>
    <t>DRUG CONVICTIONS</t>
  </si>
  <si>
    <t>COUNTY BOND 4% Handling Fee</t>
  </si>
  <si>
    <t>CITY BOND 4% Handling Fee</t>
  </si>
  <si>
    <t>Miscellaneous Fees</t>
  </si>
  <si>
    <t>Department of Natural Resources</t>
  </si>
  <si>
    <t>Marriage License Fee</t>
  </si>
  <si>
    <t>Retained by Clerk of Court</t>
  </si>
  <si>
    <t>County General Fund $41.00 Fraud Check Administrative Cost</t>
  </si>
  <si>
    <t>County General Fund of Fine To County 56%</t>
  </si>
  <si>
    <t>To Victim Fund 35.35%</t>
  </si>
  <si>
    <t>County General 3% Collection Charge</t>
  </si>
  <si>
    <t>Insurance Fraud Division of the Attorney General's Office</t>
  </si>
  <si>
    <t>Nonprofit Humane Organization</t>
  </si>
  <si>
    <t>State Transport Police</t>
  </si>
  <si>
    <t>County General Fund Bond Estreatments</t>
  </si>
  <si>
    <t>County General Fund Civil Filing Fees</t>
  </si>
  <si>
    <t>County General Fund Spousal &amp; Alimony &amp; Child Support Fees</t>
  </si>
  <si>
    <t>Probation Officer</t>
  </si>
  <si>
    <t>Probation, Parole and Pardon Service Board</t>
  </si>
  <si>
    <t>County General Fund 3% Restitution collection Cost</t>
  </si>
  <si>
    <t>Court Ordered Restitution</t>
  </si>
  <si>
    <t>Distributed by Clerk</t>
  </si>
  <si>
    <t>Distributed by County Treasurer</t>
  </si>
  <si>
    <t>Spousal &amp; Alimony &amp; Child Support 5% Fee</t>
  </si>
  <si>
    <t>CRUELTY TO ANIMALS WITH HUMANE SOCIETY</t>
  </si>
  <si>
    <t>Total to State Common Pleas 100% to Judicial Department</t>
  </si>
  <si>
    <t>Commission on Alcohol and Drug Abuse</t>
  </si>
  <si>
    <t>County Solicitor Bond Estreatments</t>
  </si>
  <si>
    <t>Alcohol and Drug Abuse Program</t>
  </si>
  <si>
    <t xml:space="preserve">Professional Bondsman Fee </t>
  </si>
  <si>
    <t>SUPPORT COLLECTION FEE 5% OF TOTAL</t>
  </si>
  <si>
    <t>56-5-2940</t>
  </si>
  <si>
    <t>56-5-2942 (J)</t>
  </si>
  <si>
    <t>General Sessions DUI SLED Pullout – 3rd offense $200</t>
  </si>
  <si>
    <t>Z.</t>
  </si>
  <si>
    <t>AA.</t>
  </si>
  <si>
    <t>BB.</t>
  </si>
  <si>
    <t>CC.</t>
  </si>
  <si>
    <t>DD.</t>
  </si>
  <si>
    <t>EE.</t>
  </si>
  <si>
    <t>FF.</t>
  </si>
  <si>
    <t>GG.</t>
  </si>
  <si>
    <t>HH.</t>
  </si>
  <si>
    <t>TOTAL VICTIM MONEY RETAINED BY LOCAL GOVERNMENT</t>
  </si>
  <si>
    <t>Total To General Fund / Victim Fund</t>
  </si>
  <si>
    <t>TOTAL DISTRIBUTION TO OTHER AGENCIES</t>
  </si>
  <si>
    <t>TOTAL DISTRIBUTED BY CLERK</t>
  </si>
  <si>
    <t>OTHER ASSESSMENTS OR SURCHARGES</t>
  </si>
  <si>
    <t>Application for Public Defender $40.00</t>
  </si>
  <si>
    <t>Municipal  (other than DUI) $25.00</t>
  </si>
  <si>
    <t xml:space="preserve">56% To County </t>
  </si>
  <si>
    <t xml:space="preserve">44% To State </t>
  </si>
  <si>
    <t xml:space="preserve">100% To County </t>
  </si>
  <si>
    <t xml:space="preserve">0% To State </t>
  </si>
  <si>
    <t>1ST DRIVING UNDER INFLUENCE</t>
  </si>
  <si>
    <t>1ST DRIVING UNDER INFLUENCE PER SE</t>
  </si>
  <si>
    <t>100% to County</t>
  </si>
  <si>
    <t>0% to State</t>
  </si>
  <si>
    <t>COUNTY ORDINANCE VIOLATIONS</t>
  </si>
  <si>
    <t>To Victim Fund 11.16%</t>
  </si>
  <si>
    <t>To State       88.84 %</t>
  </si>
  <si>
    <t>County General Fund of Fine To County 100.00%</t>
  </si>
  <si>
    <t>CITY ORDINANCE VIOLATIONS</t>
  </si>
  <si>
    <t>ORDINANCE VIOLATIONS</t>
  </si>
  <si>
    <t>COUNTY VICTIM FUND</t>
  </si>
  <si>
    <t>Total To General Fund</t>
  </si>
  <si>
    <r>
      <t xml:space="preserve"> TOTAL    </t>
    </r>
    <r>
      <rPr>
        <b/>
        <sz val="10"/>
        <color indexed="10"/>
        <rFont val="Arial"/>
        <family val="2"/>
      </rPr>
      <t xml:space="preserve"> FINE</t>
    </r>
  </si>
  <si>
    <t>Distributed by City Treasurer</t>
  </si>
  <si>
    <t xml:space="preserve">Administrative Cost       $41.00 </t>
  </si>
  <si>
    <t>DEPARTMENT OF NATURAL RESOURCES</t>
  </si>
  <si>
    <t>STATE TREASURER INFORMATION</t>
  </si>
  <si>
    <t xml:space="preserve">Administrative Cost      $41.00 </t>
  </si>
  <si>
    <t xml:space="preserve">Administrative Cost        $41.00 </t>
  </si>
  <si>
    <t>Public Service Commission</t>
  </si>
  <si>
    <t>City General Fund of Fine To County 100.00%</t>
  </si>
  <si>
    <t>City General Fund $41.00 Fraud Check Administrative Cost</t>
  </si>
  <si>
    <t>City General Fund Bond Estreatments</t>
  </si>
  <si>
    <t>City General Fund Civil Filing Fees</t>
  </si>
  <si>
    <t>City General Fund Spousal &amp; Alimony &amp; Child Support Fees</t>
  </si>
  <si>
    <t>City General Fund 3% Restitution collection Cost</t>
  </si>
  <si>
    <t>General Fund County Bond Estreatment</t>
  </si>
  <si>
    <t>CARRIERS OF HOUSEHOLD GOODS &amp; HAZARDOS WASTE</t>
  </si>
  <si>
    <t>REGULAR TRAFFIC</t>
  </si>
  <si>
    <t>Circuit / Family Court Motion Fee - $25 per motion</t>
  </si>
  <si>
    <t>56% to County</t>
  </si>
  <si>
    <t>Enforcement of Foreign Judgement</t>
  </si>
  <si>
    <t>COUNTY</t>
  </si>
  <si>
    <t>STATE</t>
  </si>
  <si>
    <t>CITY</t>
  </si>
  <si>
    <t>SOLICITOR</t>
  </si>
  <si>
    <t>BOND</t>
  </si>
  <si>
    <t>4TH DRIVING UNDER INFLUENCE</t>
  </si>
  <si>
    <t>4TH DRIVING UNDER INFLUENCE PER SE</t>
  </si>
  <si>
    <t>JAIL</t>
  </si>
  <si>
    <t>Register of Deeds and Related Charges</t>
  </si>
  <si>
    <t>100% of Fees to County</t>
  </si>
  <si>
    <t>100% County</t>
  </si>
  <si>
    <t>County General Fund Register of Deeds Fees &amp; Related Charges</t>
  </si>
  <si>
    <t>Professional &amp; Surety Bondsman's Fees</t>
  </si>
  <si>
    <t>100%                    To CITY</t>
  </si>
  <si>
    <t>To City</t>
  </si>
  <si>
    <r>
      <t xml:space="preserve">Indigent Defense Fee </t>
    </r>
    <r>
      <rPr>
        <b/>
        <sz val="10"/>
        <color indexed="10"/>
        <rFont val="Arial"/>
        <family val="2"/>
      </rPr>
      <t>*</t>
    </r>
  </si>
  <si>
    <t xml:space="preserve">I. </t>
  </si>
  <si>
    <t>Magistrate Filing  - Assessment - $10.00</t>
  </si>
  <si>
    <t>P - 72-100</t>
  </si>
  <si>
    <t>General Sessions Court -107.5%</t>
  </si>
  <si>
    <t>Magistrates’ Court -107.5%</t>
  </si>
  <si>
    <t>TATTOOING</t>
  </si>
  <si>
    <t>Department of Health and Environmental Control (Tattooing)</t>
  </si>
  <si>
    <t>Office of Indigent Defense</t>
  </si>
  <si>
    <t>§56-1-460</t>
  </si>
  <si>
    <t>§14-1-204 &amp; 73.13</t>
  </si>
  <si>
    <t>General Sessions DUS DPS Pullout - $100.00</t>
  </si>
  <si>
    <t>Magistrate DUS DPS Pullout - $100.00</t>
  </si>
  <si>
    <t>$50.00 to State</t>
  </si>
  <si>
    <t>DUI / DUS &amp; TRAFFIC</t>
  </si>
  <si>
    <t xml:space="preserve">CIRCUIT / FAMILY / CIVIL FILING FEES </t>
  </si>
  <si>
    <t>MISCELLANEOUS FEES</t>
  </si>
  <si>
    <t>3RD &amp; SUB. DRIVING UNDER SUSPENSION FOR DUI</t>
  </si>
  <si>
    <t>Circuit / Family Court Fines, Fees and Other Revenue</t>
  </si>
  <si>
    <t>Magistrate Filing Assessment - $25.00 (Civil)</t>
  </si>
  <si>
    <t>P - 72.100</t>
  </si>
  <si>
    <t>Magistrate Filing Assessment - $10.00 (Civil)</t>
  </si>
  <si>
    <t>General Session DUS DPS Pullout - $100.00</t>
  </si>
  <si>
    <t>Magistrate DUS DPS Pullout -$100.00</t>
  </si>
  <si>
    <t>General Sessions DUI Assessment - $12 per case</t>
  </si>
  <si>
    <t>§56-5-2995</t>
  </si>
  <si>
    <t>Magistrates’ Court DUI - $12 per case</t>
  </si>
  <si>
    <t>$56-5-2995</t>
  </si>
  <si>
    <t>General Sessions DUI Surcharge - $100 per case</t>
  </si>
  <si>
    <t>General Sessions DUI DPS Pullout - $100</t>
  </si>
  <si>
    <t>§56-5-2940 &amp; 2945</t>
  </si>
  <si>
    <t>Magistrates’ DUI DPS Pullout - $100</t>
  </si>
  <si>
    <t>General Sessions Drug Surcharge - $100 per case</t>
  </si>
  <si>
    <t>Magistrates Drug Surcharge - $100 per case</t>
  </si>
  <si>
    <t>General Sessions Law Enforcement Surcharge - $25 per case</t>
  </si>
  <si>
    <t>Magistrates Law Enforcement Surcharge - $25 per case</t>
  </si>
  <si>
    <t>General Sessions - 107.5%</t>
  </si>
  <si>
    <t>General Sessions -107.5%</t>
  </si>
  <si>
    <t>Magistrates - 107.5&amp; %</t>
  </si>
  <si>
    <t>General Sessions - Victim Surcharge $100.00</t>
  </si>
  <si>
    <t>Magistrates - Victim Surcharge $25.00</t>
  </si>
  <si>
    <t>Magistrate Filing Assessment - $25.00</t>
  </si>
  <si>
    <t>Magistrate Filing Assessment - $10.00</t>
  </si>
  <si>
    <t>1ST, &amp; 2ND DUS FOR DUI</t>
  </si>
  <si>
    <t>1ST, 2ND, 3RD &amp; SUB DUS NON DUI</t>
  </si>
  <si>
    <t>Public Defender Application fee - $40 Per Application</t>
  </si>
  <si>
    <t>Family / Alimony / Child Support Fee</t>
  </si>
  <si>
    <t>Magistrates DUI Assessment - $12 per case</t>
  </si>
  <si>
    <t>Magistrates DUI Surcharge - $100 per case</t>
  </si>
  <si>
    <t>General Sessions DRUG  Surcharge - $100 per case</t>
  </si>
  <si>
    <t>Magistrates DRUG Surcharge - $100 per case</t>
  </si>
  <si>
    <t>Magistrates Law Enforcement Surcharge  - $25 per case</t>
  </si>
  <si>
    <t>Municipal DUS DPS Pullout - $100 per case</t>
  </si>
  <si>
    <t>56-1-460</t>
  </si>
  <si>
    <t>Municipal DUI  - $12.00</t>
  </si>
  <si>
    <t>56-5-2995</t>
  </si>
  <si>
    <t>14-1-211</t>
  </si>
  <si>
    <t>Municipal DUI DPS Pullout - $100.00</t>
  </si>
  <si>
    <t>Municipal DRUG Surcharge -$100 per case</t>
  </si>
  <si>
    <t>Municipal Law Enforcement Surcharge - $25 per case</t>
  </si>
  <si>
    <t>Municipal Court (107.5%)</t>
  </si>
  <si>
    <t>Municipal  (1075.) %</t>
  </si>
  <si>
    <t>Municipal DUI MUSC Surcharge - $100.00 Per Case</t>
  </si>
  <si>
    <t>Section 8-21-310(1)(a) Filing Fee - $100.00 Per Filing</t>
  </si>
  <si>
    <t>P - 73.13</t>
  </si>
  <si>
    <t>General Sessions Court DUI Assessment - $12 per case</t>
  </si>
  <si>
    <t>General Sessions - $100.00</t>
  </si>
  <si>
    <t>Magistrates - $25.00</t>
  </si>
  <si>
    <t>Section 8-21-310(11)(a) Filing Fee - $100 per filing</t>
  </si>
  <si>
    <t>§14-1-204</t>
  </si>
  <si>
    <t>HH</t>
  </si>
  <si>
    <t>Boating Under The Influence - $50.00 to SLED</t>
  </si>
  <si>
    <t>TO COUNTY GENERAL FUND</t>
  </si>
  <si>
    <t>$50.00 Filing Fee Increase</t>
  </si>
  <si>
    <t>TO COUNTYGENERAL FUND</t>
  </si>
  <si>
    <t>City General Fund 3% Collection Charge</t>
  </si>
  <si>
    <t xml:space="preserve">Restitution </t>
  </si>
  <si>
    <t>TO CITY / MUNICIPAL GENERAL FUND</t>
  </si>
  <si>
    <t>CITY / MUNICIPAL VICTIM FUND</t>
  </si>
  <si>
    <t>Restitution</t>
  </si>
  <si>
    <t>City of:  ___________________________  General Fund</t>
  </si>
  <si>
    <t>City Of:  _________________________ General Fund</t>
  </si>
  <si>
    <t>County General Fund Fee For Expunging Criminal Records</t>
  </si>
  <si>
    <t>Magistrate Filing - Assessment - $25.00</t>
  </si>
  <si>
    <t>SEATBELT</t>
  </si>
  <si>
    <t>General Sessions DUI DPS Auto Fee - $40 per auto (No Longer)</t>
  </si>
  <si>
    <t>VA.</t>
  </si>
  <si>
    <t>DUI/DUAC Breathalyzer Test Conviction Fee - SLED - $25.00</t>
  </si>
  <si>
    <t>56-5-2950</t>
  </si>
  <si>
    <t>ZA.</t>
  </si>
  <si>
    <t>General Sessions Criminal Justice Academy $5.00 Surcharge</t>
  </si>
  <si>
    <t>P73.3</t>
  </si>
  <si>
    <t>ZB.</t>
  </si>
  <si>
    <t>Magistrates Criminal Justice Academy $5.00 Surcharge</t>
  </si>
  <si>
    <t>Magistrate Traffic Education Program $140.00</t>
  </si>
  <si>
    <t>17-22-350(B)</t>
  </si>
  <si>
    <t>**</t>
  </si>
  <si>
    <t>BC.</t>
  </si>
  <si>
    <t>GH.</t>
  </si>
  <si>
    <t>Other Assessments _ Magistrate</t>
  </si>
  <si>
    <t>P90.1</t>
  </si>
  <si>
    <t>IA.</t>
  </si>
  <si>
    <t>56-5-2950(E)</t>
  </si>
  <si>
    <t>KA.</t>
  </si>
  <si>
    <t>Municipal Criminal Justice Academy $5.00 Surcharge</t>
  </si>
  <si>
    <t>LA.</t>
  </si>
  <si>
    <t>Municipal Traffic Education Program $140.00</t>
  </si>
  <si>
    <t>17-22-350(C)</t>
  </si>
  <si>
    <t>Chriminal Justice Academy $5.00</t>
  </si>
  <si>
    <t>SLED Breathalyzer</t>
  </si>
  <si>
    <t>WITH TEST</t>
  </si>
  <si>
    <t>3RD DUI PER SE</t>
  </si>
  <si>
    <t>3RD DUI</t>
  </si>
  <si>
    <t>2ND DUI PER SE</t>
  </si>
  <si>
    <t>2ND DUI</t>
  </si>
  <si>
    <t>56% County</t>
  </si>
  <si>
    <t>44% State</t>
  </si>
  <si>
    <t>44% County</t>
  </si>
  <si>
    <t>56% State</t>
  </si>
  <si>
    <t xml:space="preserve">1ST DUI PER SE </t>
  </si>
  <si>
    <t>1ST DUI</t>
  </si>
  <si>
    <t>SECTION §50-21-160 EXCLUDING BUI &amp; FBUI</t>
  </si>
  <si>
    <t xml:space="preserve">Criminal Justice Academy Funding, </t>
  </si>
  <si>
    <t>LITTERING</t>
  </si>
  <si>
    <t>Litter Gathering Fee</t>
  </si>
  <si>
    <r>
      <t xml:space="preserve">1ST DUI </t>
    </r>
  </si>
  <si>
    <t>1ST DUI PER SE</t>
  </si>
  <si>
    <t>BEFORE 8/18/2003 (No Pullout)</t>
  </si>
  <si>
    <t>DURING 8/19/2003 to 2/10/2009 (No BA Test Fee)</t>
  </si>
  <si>
    <t>BEFORE 8/19/2003 (No Pullout)</t>
  </si>
  <si>
    <t>DURING 1/20/2003 to 2/10/2009 (No BA Test Fee)</t>
  </si>
  <si>
    <t>X</t>
  </si>
  <si>
    <t>AFTER 20/10/2009 (Pullout &amp; BA Test Fee)</t>
  </si>
  <si>
    <t>AFTER 2/10/2009 (Pullout &amp; BA Test Fee)</t>
  </si>
  <si>
    <t>UPDATED 6/26/2009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</si>
</sst>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0_);_(&quot;$&quot;* \(#,##0.0000\);_(&quot;$&quot;* &quot;-&quot;????_);_(@_)"/>
  </numFmts>
  <fonts count="76">
    <font>
      <sz val="10"/>
      <name val="Arial"/>
      <family val="0"/>
    </font>
    <font>
      <sz val="11"/>
      <color indexed="8"/>
      <name val="Calibri"/>
      <family val="2"/>
    </font>
    <font>
      <b/>
      <sz val="10"/>
      <name val="Arial"/>
      <family val="0"/>
    </font>
    <font>
      <b/>
      <sz val="14"/>
      <name val="Arial"/>
      <family val="2"/>
    </font>
    <font>
      <sz val="8"/>
      <name val="Tahoma"/>
      <family val="0"/>
    </font>
    <font>
      <b/>
      <sz val="8"/>
      <name val="Tahoma"/>
      <family val="0"/>
    </font>
    <font>
      <b/>
      <sz val="8"/>
      <color indexed="10"/>
      <name val="Tahoma"/>
      <family val="2"/>
    </font>
    <font>
      <sz val="10"/>
      <color indexed="10"/>
      <name val="Arial"/>
      <family val="2"/>
    </font>
    <font>
      <sz val="10"/>
      <color indexed="8"/>
      <name val="Arial"/>
      <family val="2"/>
    </font>
    <font>
      <sz val="8"/>
      <name val="Arial"/>
      <family val="2"/>
    </font>
    <font>
      <sz val="10"/>
      <color indexed="56"/>
      <name val="Arial"/>
      <family val="2"/>
    </font>
    <font>
      <b/>
      <sz val="10"/>
      <color indexed="10"/>
      <name val="Arial"/>
      <family val="2"/>
    </font>
    <font>
      <b/>
      <sz val="12"/>
      <name val="Arial"/>
      <family val="2"/>
    </font>
    <font>
      <b/>
      <sz val="11"/>
      <name val="Arial"/>
      <family val="2"/>
    </font>
    <font>
      <sz val="10"/>
      <color indexed="12"/>
      <name val="Arial"/>
      <family val="2"/>
    </font>
    <font>
      <b/>
      <sz val="14"/>
      <color indexed="10"/>
      <name val="Arial"/>
      <family val="2"/>
    </font>
    <font>
      <b/>
      <sz val="10"/>
      <color indexed="56"/>
      <name val="Arial"/>
      <family val="2"/>
    </font>
    <font>
      <b/>
      <sz val="12"/>
      <name val="Tahoma"/>
      <family val="2"/>
    </font>
    <font>
      <sz val="12"/>
      <name val="Tahoma"/>
      <family val="2"/>
    </font>
    <font>
      <b/>
      <sz val="12"/>
      <color indexed="10"/>
      <name val="Tahoma"/>
      <family val="2"/>
    </font>
    <font>
      <sz val="12"/>
      <color indexed="10"/>
      <name val="Tahoma"/>
      <family val="2"/>
    </font>
    <font>
      <b/>
      <sz val="18"/>
      <color indexed="10"/>
      <name val="Arial"/>
      <family val="2"/>
    </font>
    <font>
      <sz val="9"/>
      <name val="Tahoma"/>
      <family val="2"/>
    </font>
    <font>
      <b/>
      <sz val="9"/>
      <name val="Tahoma"/>
      <family val="2"/>
    </font>
    <font>
      <b/>
      <sz val="11"/>
      <color indexed="10"/>
      <name val="Arial"/>
      <family val="2"/>
    </font>
    <font>
      <b/>
      <sz val="14"/>
      <name val="Tahoma"/>
      <family val="2"/>
    </font>
    <font>
      <b/>
      <sz val="14"/>
      <color indexed="10"/>
      <name val="Tahoma"/>
      <family val="2"/>
    </font>
    <font>
      <b/>
      <sz val="14"/>
      <color indexed="8"/>
      <name val="Tahoma"/>
      <family val="2"/>
    </font>
    <font>
      <b/>
      <sz val="12"/>
      <color indexed="8"/>
      <name val="Tahoma"/>
      <family val="2"/>
    </font>
    <font>
      <b/>
      <sz val="10"/>
      <color indexed="10"/>
      <name val="Tahoma"/>
      <family val="2"/>
    </font>
    <font>
      <sz val="10"/>
      <name val="Tahoma"/>
      <family val="2"/>
    </font>
    <font>
      <b/>
      <sz val="12"/>
      <color indexed="12"/>
      <name val="Tahoma"/>
      <family val="2"/>
    </font>
    <font>
      <b/>
      <sz val="12"/>
      <color indexed="10"/>
      <name val="Arial"/>
      <family val="2"/>
    </font>
    <font>
      <b/>
      <sz val="12"/>
      <color indexed="10"/>
      <name val="Times New Roman"/>
      <family val="1"/>
    </font>
    <font>
      <b/>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2"/>
      <color indexed="3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8"/>
      <color rgb="FFFF0000"/>
      <name val="Arial"/>
      <family val="2"/>
    </font>
    <font>
      <b/>
      <sz val="11"/>
      <color rgb="FFFF0000"/>
      <name val="Arial"/>
      <family val="2"/>
    </font>
    <font>
      <b/>
      <sz val="10"/>
      <color rgb="FFFF0000"/>
      <name val="Arial"/>
      <family val="2"/>
    </font>
    <font>
      <sz val="10"/>
      <color rgb="FFFF0000"/>
      <name val="Arial"/>
      <family val="2"/>
    </font>
    <font>
      <b/>
      <sz val="12"/>
      <color rgb="FFFF0000"/>
      <name val="Arial"/>
      <family val="2"/>
    </font>
    <font>
      <sz val="10"/>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bgColor indexed="64"/>
      </patternFill>
    </fill>
  </fills>
  <borders count="1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style="thin"/>
      <right style="thin"/>
      <top style="thin"/>
      <bottom/>
    </border>
    <border>
      <left style="medium"/>
      <right style="medium"/>
      <top style="medium"/>
      <bottom style="medium"/>
    </border>
    <border>
      <left style="thin"/>
      <right style="thin"/>
      <top style="double"/>
      <bottom/>
    </border>
    <border diagonalUp="1" diagonalDown="1">
      <left/>
      <right/>
      <top/>
      <bottom/>
      <diagonal style="dashDot"/>
    </border>
    <border>
      <left style="thick"/>
      <right/>
      <top/>
      <bottom/>
    </border>
    <border>
      <left style="thick"/>
      <right/>
      <top/>
      <bottom style="thick"/>
    </border>
    <border>
      <left/>
      <right/>
      <top/>
      <bottom style="thick"/>
    </border>
    <border>
      <left/>
      <right style="thick"/>
      <top/>
      <bottom/>
    </border>
    <border diagonalUp="1" diagonalDown="1">
      <left/>
      <right/>
      <top/>
      <bottom style="thick"/>
      <diagonal style="dashDot"/>
    </border>
    <border>
      <left/>
      <right style="thin"/>
      <top style="double"/>
      <bottom/>
    </border>
    <border>
      <left/>
      <right style="thin"/>
      <top/>
      <bottom style="double"/>
    </border>
    <border>
      <left/>
      <right style="thin"/>
      <top/>
      <bottom/>
    </border>
    <border>
      <left style="mediumDashed"/>
      <right style="mediumDashed"/>
      <top style="mediumDashed"/>
      <bottom/>
    </border>
    <border>
      <left style="mediumDashed"/>
      <right/>
      <top style="mediumDashed"/>
      <bottom/>
    </border>
    <border>
      <left style="medium"/>
      <right style="thin"/>
      <top style="medium"/>
      <bottom/>
    </border>
    <border>
      <left style="thin"/>
      <right/>
      <top style="medium"/>
      <bottom/>
    </border>
    <border>
      <left style="medium"/>
      <right style="mediumDashed"/>
      <top style="mediumDashed"/>
      <bottom/>
    </border>
    <border diagonalUp="1" diagonalDown="1">
      <left/>
      <right/>
      <top/>
      <bottom/>
      <diagonal style="dotted"/>
    </border>
    <border diagonalUp="1" diagonalDown="1">
      <left/>
      <right/>
      <top/>
      <bottom style="thick"/>
      <diagonal style="dotted"/>
    </border>
    <border>
      <left style="thin"/>
      <right style="thin"/>
      <top/>
      <bottom/>
    </border>
    <border>
      <left/>
      <right style="thick"/>
      <top/>
      <bottom style="thick"/>
    </border>
    <border>
      <left/>
      <right style="thick"/>
      <top style="thick"/>
      <bottom/>
    </border>
    <border>
      <left style="thick"/>
      <right/>
      <top style="thick"/>
      <bottom/>
    </border>
    <border>
      <left/>
      <right/>
      <top style="thick"/>
      <bottom/>
    </border>
    <border diagonalUp="1" diagonalDown="1">
      <left/>
      <right style="thick"/>
      <top/>
      <bottom/>
      <diagonal style="mediumDashed"/>
    </border>
    <border diagonalUp="1" diagonalDown="1">
      <left/>
      <right style="thick"/>
      <top style="double"/>
      <bottom/>
      <diagonal style="mediumDashed"/>
    </border>
    <border diagonalUp="1" diagonalDown="1">
      <left/>
      <right style="thick"/>
      <top/>
      <bottom style="mediumDashed"/>
      <diagonal style="mediumDashed"/>
    </border>
    <border>
      <left style="thin"/>
      <right/>
      <top style="thin"/>
      <bottom style="thin"/>
    </border>
    <border>
      <left style="thin"/>
      <right/>
      <top style="thin"/>
      <bottom/>
    </border>
    <border>
      <left style="thin"/>
      <right/>
      <top style="double"/>
      <bottom/>
    </border>
    <border>
      <left style="thin"/>
      <right/>
      <top/>
      <bottom/>
    </border>
    <border>
      <left/>
      <right style="thick"/>
      <top style="mediumDashed"/>
      <bottom style="mediumDashed"/>
    </border>
    <border diagonalUp="1" diagonalDown="1">
      <left style="thin"/>
      <right style="thin"/>
      <top style="thin"/>
      <bottom style="thin"/>
      <diagonal style="dotted"/>
    </border>
    <border diagonalUp="1" diagonalDown="1">
      <left style="thin"/>
      <right style="thin"/>
      <top style="thin"/>
      <bottom style="thin"/>
      <diagonal style="mediumDashed"/>
    </border>
    <border diagonalUp="1" diagonalDown="1">
      <left style="thin"/>
      <right style="thin"/>
      <top style="thin"/>
      <bottom/>
      <diagonal style="mediumDashed"/>
    </border>
    <border>
      <left style="thin"/>
      <right style="thin"/>
      <top/>
      <bottom style="thin"/>
    </border>
    <border diagonalUp="1" diagonalDown="1">
      <left style="thin"/>
      <right style="thin"/>
      <top/>
      <bottom style="thin"/>
      <diagonal style="mediumDashed"/>
    </border>
    <border>
      <left style="mediumDashed"/>
      <right style="thick"/>
      <top style="mediumDashed"/>
      <bottom/>
    </border>
    <border>
      <left style="thin"/>
      <right/>
      <top style="double"/>
      <bottom style="double"/>
    </border>
    <border diagonalUp="1" diagonalDown="1">
      <left style="thin"/>
      <right style="thin"/>
      <top style="double"/>
      <bottom style="double"/>
      <diagonal style="mediumDashed"/>
    </border>
    <border diagonalUp="1" diagonalDown="1">
      <left/>
      <right style="thick"/>
      <top style="double"/>
      <bottom style="double"/>
      <diagonal style="mediumDashed"/>
    </border>
    <border>
      <left style="thin"/>
      <right/>
      <top style="double"/>
      <bottom style="thin"/>
    </border>
    <border>
      <left/>
      <right/>
      <top style="double"/>
      <bottom/>
    </border>
    <border>
      <left style="thin"/>
      <right style="medium"/>
      <top style="thin"/>
      <bottom style="thin"/>
    </border>
    <border>
      <left style="thin"/>
      <right style="medium"/>
      <top style="thin"/>
      <bottom style="double"/>
    </border>
    <border diagonalUp="1" diagonalDown="1">
      <left style="thin"/>
      <right style="medium"/>
      <top style="thin"/>
      <bottom style="double"/>
      <diagonal style="mediumDashed"/>
    </border>
    <border diagonalUp="1" diagonalDown="1">
      <left style="thin"/>
      <right style="medium"/>
      <top style="thin"/>
      <bottom style="thin"/>
      <diagonal style="mediumDashed"/>
    </border>
    <border>
      <left style="thin"/>
      <right style="thin"/>
      <top style="double"/>
      <bottom style="thin"/>
    </border>
    <border diagonalUp="1" diagonalDown="1">
      <left style="thin"/>
      <right style="medium"/>
      <top style="thin"/>
      <bottom/>
      <diagonal style="mediumDashed"/>
    </border>
    <border>
      <left style="thin"/>
      <right style="thin"/>
      <top style="double">
        <color rgb="FFFF0000"/>
      </top>
      <bottom style="thin"/>
    </border>
    <border>
      <left/>
      <right/>
      <top style="double">
        <color rgb="FFFF0000"/>
      </top>
      <bottom style="thin"/>
    </border>
    <border diagonalUp="1" diagonalDown="1">
      <left style="mediumDashed"/>
      <right/>
      <top style="double">
        <color rgb="FFFF0000"/>
      </top>
      <bottom style="thin"/>
      <diagonal style="mediumDashed"/>
    </border>
    <border diagonalUp="1" diagonalDown="1">
      <left/>
      <right/>
      <top style="double">
        <color rgb="FFFF0000"/>
      </top>
      <bottom style="thin"/>
      <diagonal style="mediumDashed"/>
    </border>
    <border diagonalUp="1" diagonalDown="1">
      <left/>
      <right style="medium"/>
      <top style="double">
        <color rgb="FFFF0000"/>
      </top>
      <bottom style="thin"/>
      <diagonal style="mediumDashed"/>
    </border>
    <border diagonalUp="1" diagonalDown="1">
      <left style="thin"/>
      <right style="thin"/>
      <top style="double">
        <color rgb="FFFF0000"/>
      </top>
      <bottom style="thin"/>
      <diagonal style="mediumDashed"/>
    </border>
    <border>
      <left style="thin"/>
      <right style="medium"/>
      <top style="thin"/>
      <bottom/>
    </border>
    <border diagonalUp="1" diagonalDown="1">
      <left style="thin"/>
      <right style="medium"/>
      <top style="double">
        <color rgb="FFFF0000"/>
      </top>
      <bottom style="thin"/>
      <diagonal style="mediumDashed"/>
    </border>
    <border>
      <left style="thin"/>
      <right style="thin"/>
      <top style="thin"/>
      <bottom style="double">
        <color rgb="FFFF0000"/>
      </bottom>
    </border>
    <border diagonalUp="1" diagonalDown="1">
      <left style="thin"/>
      <right style="thin"/>
      <top style="thin"/>
      <bottom style="double">
        <color rgb="FFFF0000"/>
      </bottom>
      <diagonal style="mediumDashed"/>
    </border>
    <border diagonalUp="1" diagonalDown="1">
      <left style="thin"/>
      <right style="medium"/>
      <top style="thin"/>
      <bottom style="double">
        <color rgb="FFFF0000"/>
      </bottom>
      <diagonal style="mediumDashed"/>
    </border>
    <border>
      <left/>
      <right style="thin"/>
      <top style="double">
        <color rgb="FFFF0000"/>
      </top>
      <bottom/>
    </border>
    <border>
      <left/>
      <right style="thin"/>
      <top/>
      <bottom style="double">
        <color rgb="FFFF0000"/>
      </bottom>
    </border>
    <border>
      <left/>
      <right/>
      <top style="double">
        <color rgb="FFFF0000"/>
      </top>
      <bottom/>
    </border>
    <border>
      <left/>
      <right/>
      <top/>
      <bottom style="double">
        <color rgb="FFFF0000"/>
      </bottom>
    </border>
    <border diagonalUp="1" diagonalDown="1">
      <left style="thin"/>
      <right style="medium"/>
      <top style="double"/>
      <bottom style="thin"/>
      <diagonal style="mediumDashed"/>
    </border>
    <border diagonalUp="1" diagonalDown="1">
      <left style="thin"/>
      <right style="medium"/>
      <top/>
      <bottom style="thin"/>
      <diagonal style="mediumDashed"/>
    </border>
    <border diagonalUp="1" diagonalDown="1">
      <left style="thin"/>
      <right style="thin"/>
      <top style="thin"/>
      <bottom style="double"/>
      <diagonal style="mediumDashed"/>
    </border>
    <border diagonalUp="1" diagonalDown="1">
      <left/>
      <right style="thin"/>
      <top style="thin"/>
      <bottom style="thin"/>
      <diagonal style="mediumDashed"/>
    </border>
    <border diagonalUp="1" diagonalDown="1">
      <left/>
      <right style="thin"/>
      <top style="thin"/>
      <bottom/>
      <diagonal style="mediumDashed"/>
    </border>
    <border>
      <left style="thin"/>
      <right style="thin"/>
      <top style="thin"/>
      <bottom style="mediumDashed"/>
    </border>
    <border diagonalUp="1" diagonalDown="1">
      <left style="thin"/>
      <right style="thin"/>
      <top style="double">
        <color rgb="FF00B050"/>
      </top>
      <bottom style="double">
        <color rgb="FF00B050"/>
      </bottom>
      <diagonal style="mediumDashed">
        <color rgb="FFFF0000"/>
      </diagonal>
    </border>
    <border diagonalUp="1" diagonalDown="1">
      <left/>
      <right style="thick"/>
      <top style="double">
        <color rgb="FF00B050"/>
      </top>
      <bottom style="double">
        <color rgb="FF00B050"/>
      </bottom>
      <diagonal style="mediumDashed">
        <color rgb="FFFF0000"/>
      </diagonal>
    </border>
    <border diagonalUp="1" diagonalDown="1">
      <left style="thin"/>
      <right style="medium"/>
      <top style="double">
        <color rgb="FF00B050"/>
      </top>
      <bottom style="double">
        <color rgb="FF00B050"/>
      </bottom>
      <diagonal style="mediumDashed">
        <color rgb="FFFF0000"/>
      </diagonal>
    </border>
    <border diagonalUp="1" diagonalDown="1">
      <left style="thin"/>
      <right style="mediumDashed"/>
      <top style="double">
        <color rgb="FF00B050"/>
      </top>
      <bottom style="double">
        <color rgb="FF00B050"/>
      </bottom>
      <diagonal style="mediumDashed">
        <color rgb="FFFF0000"/>
      </diagonal>
    </border>
    <border>
      <left style="mediumDashed"/>
      <right style="thick"/>
      <top style="double">
        <color rgb="FF00B050"/>
      </top>
      <bottom style="double">
        <color rgb="FF00B050"/>
      </bottom>
    </border>
    <border diagonalUp="1" diagonalDown="1">
      <left/>
      <right style="thin"/>
      <top style="double">
        <color rgb="FFFF0000"/>
      </top>
      <bottom style="thin"/>
      <diagonal style="mediumDashed"/>
    </border>
    <border diagonalUp="1" diagonalDown="1">
      <left/>
      <right style="thin"/>
      <top style="double">
        <color rgb="FFFF0000"/>
      </top>
      <bottom style="thin"/>
      <diagonal style="mediumDashed">
        <color theme="1"/>
      </diagonal>
    </border>
    <border diagonalUp="1" diagonalDown="1">
      <left style="thin"/>
      <right style="thin"/>
      <top style="double">
        <color rgb="FFFF0000"/>
      </top>
      <bottom style="thin"/>
      <diagonal style="mediumDashed">
        <color rgb="FFFF0000"/>
      </diagonal>
    </border>
    <border diagonalUp="1" diagonalDown="1">
      <left style="thin"/>
      <right style="medium"/>
      <top style="double">
        <color rgb="FFFF0000"/>
      </top>
      <bottom style="thin"/>
      <diagonal style="mediumDashed">
        <color rgb="FFFF0000"/>
      </diagonal>
    </border>
    <border diagonalUp="1" diagonalDown="1">
      <left style="thin"/>
      <right style="thin"/>
      <top style="double"/>
      <bottom style="thin"/>
      <diagonal style="mediumDashed">
        <color rgb="FFFF0000"/>
      </diagonal>
    </border>
    <border diagonalUp="1" diagonalDown="1">
      <left style="thin"/>
      <right style="medium"/>
      <top style="double"/>
      <bottom style="thin"/>
      <diagonal style="mediumDashed">
        <color rgb="FFFF0000"/>
      </diagonal>
    </border>
    <border>
      <left style="thin"/>
      <right style="thick"/>
      <top style="double">
        <color rgb="FF00B050"/>
      </top>
      <bottom/>
    </border>
    <border>
      <left style="thin"/>
      <right style="thick"/>
      <top style="thin"/>
      <bottom style="thin"/>
    </border>
    <border>
      <left style="medium"/>
      <right style="thin"/>
      <top style="medium"/>
      <bottom style="thin"/>
    </border>
    <border>
      <left/>
      <right style="thin"/>
      <top style="thin"/>
      <bottom style="thin"/>
    </border>
    <border>
      <left style="thin"/>
      <right/>
      <top/>
      <bottom style="thin"/>
    </border>
    <border>
      <left/>
      <right style="thin"/>
      <top style="thin"/>
      <bottom/>
    </border>
    <border diagonalUp="1" diagonalDown="1">
      <left style="thin"/>
      <right style="thick"/>
      <top style="thin"/>
      <bottom style="thin"/>
      <diagonal style="mediumDashed"/>
    </border>
    <border diagonalUp="1" diagonalDown="1">
      <left style="thin"/>
      <right/>
      <top style="thin"/>
      <bottom style="thin"/>
      <diagonal style="mediumDashed"/>
    </border>
    <border>
      <left/>
      <right/>
      <top style="thin"/>
      <bottom style="thin"/>
    </border>
    <border>
      <left style="thin"/>
      <right/>
      <top style="double">
        <color rgb="FF00B050"/>
      </top>
      <bottom style="double">
        <color rgb="FF00B050"/>
      </bottom>
    </border>
    <border>
      <left/>
      <right/>
      <top style="double">
        <color rgb="FF00B050"/>
      </top>
      <bottom style="double">
        <color rgb="FF00B050"/>
      </bottom>
    </border>
    <border diagonalUp="1" diagonalDown="1">
      <left style="thin"/>
      <right style="thick"/>
      <top style="thin"/>
      <bottom/>
      <diagonal style="mediumDashed"/>
    </border>
    <border diagonalUp="1" diagonalDown="1">
      <left style="thin"/>
      <right style="thick"/>
      <top/>
      <bottom style="thin"/>
      <diagonal style="mediumDashed"/>
    </border>
    <border>
      <left style="thin"/>
      <right style="thin"/>
      <top style="double">
        <color rgb="FF00B050"/>
      </top>
      <bottom style="double">
        <color rgb="FF00B050"/>
      </bottom>
    </border>
    <border diagonalUp="1" diagonalDown="1">
      <left style="thin"/>
      <right style="thick"/>
      <top style="double">
        <color rgb="FF00B050"/>
      </top>
      <bottom style="double">
        <color rgb="FF00B050"/>
      </bottom>
      <diagonal style="mediumDashed">
        <color rgb="FFFF0000"/>
      </diagonal>
    </border>
    <border>
      <left style="thin"/>
      <right style="thick"/>
      <top/>
      <bottom style="thin"/>
    </border>
    <border>
      <left style="thin"/>
      <right style="thick"/>
      <top style="double">
        <color rgb="FF00B050"/>
      </top>
      <bottom style="double">
        <color rgb="FF00B050"/>
      </bottom>
    </border>
    <border diagonalUp="1" diagonalDown="1">
      <left style="thin"/>
      <right style="thin"/>
      <top style="double"/>
      <bottom style="thin"/>
      <diagonal style="mediumDashed"/>
    </border>
    <border diagonalUp="1" diagonalDown="1">
      <left style="thin"/>
      <right/>
      <top style="double">
        <color rgb="FF00B050"/>
      </top>
      <bottom style="double">
        <color rgb="FF00B050"/>
      </bottom>
      <diagonal style="mediumDashed">
        <color rgb="FFFF0000"/>
      </diagonal>
    </border>
    <border>
      <left style="double">
        <color rgb="FFFF0000"/>
      </left>
      <right style="double">
        <color rgb="FFFF0000"/>
      </right>
      <top style="double">
        <color rgb="FF00B050"/>
      </top>
      <bottom style="double">
        <color rgb="FF00B050"/>
      </bottom>
    </border>
    <border>
      <left style="thin"/>
      <right style="thin"/>
      <top style="thin"/>
      <bottom style="double">
        <color rgb="FF00B050"/>
      </bottom>
    </border>
    <border diagonalUp="1" diagonalDown="1">
      <left style="thin"/>
      <right style="thin"/>
      <top style="thin"/>
      <bottom style="double">
        <color rgb="FF00B050"/>
      </bottom>
      <diagonal style="mediumDashed"/>
    </border>
    <border>
      <left style="thin"/>
      <right style="thick"/>
      <top style="thin"/>
      <bottom style="double">
        <color rgb="FF00B050"/>
      </bottom>
    </border>
    <border>
      <left style="thin"/>
      <right/>
      <top style="thin"/>
      <bottom style="double">
        <color rgb="FF00B050"/>
      </bottom>
    </border>
    <border diagonalUp="1" diagonalDown="1">
      <left/>
      <right style="thick"/>
      <top style="thin"/>
      <bottom style="double">
        <color rgb="FF00B050"/>
      </bottom>
      <diagonal style="mediumDashed"/>
    </border>
    <border diagonalUp="1" diagonalDown="1">
      <left style="thin"/>
      <right style="thin"/>
      <top style="double">
        <color rgb="FF00B050"/>
      </top>
      <bottom style="thin"/>
      <diagonal style="mediumDashed"/>
    </border>
    <border>
      <left/>
      <right style="thin"/>
      <top style="thin"/>
      <bottom style="double">
        <color rgb="FFFF0000"/>
      </bottom>
    </border>
    <border>
      <left style="medium"/>
      <right/>
      <top style="medium"/>
      <bottom style="mediumDashed"/>
    </border>
    <border>
      <left/>
      <right/>
      <top style="medium"/>
      <bottom style="mediumDashed"/>
    </border>
    <border>
      <left/>
      <right style="thick"/>
      <top style="medium"/>
      <bottom style="mediumDashed"/>
    </border>
    <border>
      <left style="thick"/>
      <right/>
      <top style="medium"/>
      <bottom style="medium"/>
    </border>
    <border>
      <left/>
      <right style="thick"/>
      <top style="medium"/>
      <bottom style="medium"/>
    </border>
    <border>
      <left style="thick"/>
      <right/>
      <top/>
      <bottom style="mediumDashed"/>
    </border>
    <border>
      <left/>
      <right/>
      <top/>
      <bottom style="mediumDashed"/>
    </border>
    <border>
      <left/>
      <right style="thick"/>
      <top/>
      <bottom style="mediumDashed"/>
    </border>
    <border diagonalUp="1" diagonalDown="1">
      <left/>
      <right/>
      <top style="thick"/>
      <bottom/>
      <diagonal style="dotted"/>
    </border>
    <border diagonalUp="1" diagonalDown="1">
      <left/>
      <right style="thick"/>
      <top/>
      <bottom/>
      <diagonal style="dashDot"/>
    </border>
    <border>
      <left style="thin"/>
      <right style="thin"/>
      <top style="medium"/>
      <bottom style="thin"/>
    </border>
    <border>
      <left style="thick"/>
      <right/>
      <top style="thick"/>
      <bottom style="thick"/>
    </border>
    <border>
      <left/>
      <right/>
      <top style="thick"/>
      <bottom style="thick"/>
    </border>
    <border>
      <left/>
      <right style="thick"/>
      <top style="thick"/>
      <bottom style="thick"/>
    </border>
    <border diagonalUp="1" diagonalDown="1">
      <left style="thin"/>
      <right/>
      <top style="thin"/>
      <bottom/>
      <diagonal style="medium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76">
    <xf numFmtId="0" fontId="0" fillId="0" borderId="0" xfId="0" applyAlignment="1">
      <alignment/>
    </xf>
    <xf numFmtId="0" fontId="0" fillId="0" borderId="0" xfId="0" applyAlignment="1">
      <alignment horizontal="center"/>
    </xf>
    <xf numFmtId="0" fontId="0" fillId="0" borderId="10" xfId="0"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2" fillId="0" borderId="12" xfId="0" applyFont="1" applyBorder="1" applyAlignment="1">
      <alignment vertical="center"/>
    </xf>
    <xf numFmtId="0" fontId="3" fillId="0" borderId="13" xfId="0" applyFont="1" applyBorder="1" applyAlignment="1">
      <alignment horizontal="center" vertical="center" wrapText="1"/>
    </xf>
    <xf numFmtId="0" fontId="2" fillId="0" borderId="0" xfId="0" applyFont="1" applyAlignment="1">
      <alignment/>
    </xf>
    <xf numFmtId="0" fontId="0" fillId="0" borderId="12" xfId="0" applyFont="1" applyBorder="1" applyAlignment="1">
      <alignment vertical="center"/>
    </xf>
    <xf numFmtId="0" fontId="0" fillId="0" borderId="11"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wrapText="1"/>
    </xf>
    <xf numFmtId="8" fontId="0" fillId="0" borderId="0" xfId="0" applyNumberFormat="1" applyBorder="1" applyAlignment="1">
      <alignment/>
    </xf>
    <xf numFmtId="0" fontId="2" fillId="0" borderId="14" xfId="0" applyFont="1" applyBorder="1" applyAlignment="1">
      <alignment vertical="center"/>
    </xf>
    <xf numFmtId="0" fontId="0" fillId="0" borderId="0" xfId="0" applyBorder="1" applyAlignment="1">
      <alignment/>
    </xf>
    <xf numFmtId="0" fontId="0" fillId="0" borderId="15" xfId="0" applyBorder="1" applyAlignment="1">
      <alignment/>
    </xf>
    <xf numFmtId="0" fontId="0" fillId="0" borderId="16" xfId="0" applyBorder="1" applyAlignment="1">
      <alignment/>
    </xf>
    <xf numFmtId="10" fontId="0" fillId="0" borderId="0" xfId="0" applyNumberFormat="1" applyAlignment="1">
      <alignment/>
    </xf>
    <xf numFmtId="8" fontId="2" fillId="0" borderId="16" xfId="0" applyNumberFormat="1" applyFont="1" applyBorder="1" applyAlignment="1">
      <alignment horizontal="right"/>
    </xf>
    <xf numFmtId="0" fontId="2" fillId="0" borderId="16" xfId="0" applyFont="1" applyBorder="1" applyAlignment="1">
      <alignment horizontal="right"/>
    </xf>
    <xf numFmtId="8" fontId="2" fillId="0" borderId="0" xfId="0" applyNumberFormat="1" applyFont="1" applyBorder="1" applyAlignment="1">
      <alignment horizontal="center" vertical="center"/>
    </xf>
    <xf numFmtId="164" fontId="0" fillId="0" borderId="0" xfId="0" applyNumberFormat="1" applyAlignment="1">
      <alignment/>
    </xf>
    <xf numFmtId="0" fontId="0" fillId="0" borderId="0" xfId="0" applyAlignment="1">
      <alignment horizontal="left"/>
    </xf>
    <xf numFmtId="4" fontId="0" fillId="0" borderId="0" xfId="0" applyNumberFormat="1" applyAlignment="1">
      <alignment/>
    </xf>
    <xf numFmtId="9" fontId="0" fillId="0" borderId="0" xfId="0" applyNumberFormat="1" applyFont="1" applyBorder="1" applyAlignment="1">
      <alignment/>
    </xf>
    <xf numFmtId="8" fontId="0" fillId="0" borderId="0" xfId="0" applyNumberFormat="1" applyFont="1" applyBorder="1" applyAlignment="1">
      <alignment horizontal="center"/>
    </xf>
    <xf numFmtId="0" fontId="0" fillId="0" borderId="0" xfId="0" applyFont="1" applyBorder="1" applyAlignment="1">
      <alignment horizontal="center"/>
    </xf>
    <xf numFmtId="9" fontId="0" fillId="0" borderId="0" xfId="0" applyNumberFormat="1" applyFont="1" applyAlignment="1">
      <alignment/>
    </xf>
    <xf numFmtId="0" fontId="0" fillId="0" borderId="0" xfId="0" applyFont="1" applyAlignment="1">
      <alignment horizontal="center"/>
    </xf>
    <xf numFmtId="10" fontId="0" fillId="0" borderId="0" xfId="0" applyNumberFormat="1" applyFont="1" applyAlignment="1">
      <alignment/>
    </xf>
    <xf numFmtId="0" fontId="9" fillId="0" borderId="0" xfId="0" applyFont="1" applyAlignment="1">
      <alignment horizontal="center"/>
    </xf>
    <xf numFmtId="8" fontId="2" fillId="0" borderId="17" xfId="0" applyNumberFormat="1" applyFont="1" applyBorder="1" applyAlignment="1">
      <alignment horizontal="right"/>
    </xf>
    <xf numFmtId="9" fontId="0" fillId="0" borderId="18" xfId="0" applyNumberFormat="1" applyFont="1" applyBorder="1" applyAlignment="1">
      <alignment/>
    </xf>
    <xf numFmtId="0" fontId="0" fillId="0" borderId="18" xfId="0" applyFont="1" applyBorder="1" applyAlignment="1">
      <alignment horizontal="center"/>
    </xf>
    <xf numFmtId="0" fontId="2" fillId="0" borderId="17" xfId="0" applyFont="1" applyBorder="1" applyAlignment="1">
      <alignment horizontal="right"/>
    </xf>
    <xf numFmtId="0" fontId="2" fillId="0" borderId="0" xfId="0" applyFont="1" applyFill="1" applyBorder="1" applyAlignment="1">
      <alignment horizontal="right"/>
    </xf>
    <xf numFmtId="0" fontId="2" fillId="0" borderId="17" xfId="0" applyFont="1" applyFill="1" applyBorder="1" applyAlignment="1">
      <alignment horizontal="right"/>
    </xf>
    <xf numFmtId="0" fontId="0" fillId="0" borderId="19" xfId="0" applyBorder="1" applyAlignment="1">
      <alignment/>
    </xf>
    <xf numFmtId="10" fontId="0" fillId="0" borderId="18" xfId="0" applyNumberFormat="1" applyBorder="1" applyAlignment="1">
      <alignment/>
    </xf>
    <xf numFmtId="0" fontId="0" fillId="0" borderId="18" xfId="0" applyBorder="1" applyAlignment="1">
      <alignment horizontal="center"/>
    </xf>
    <xf numFmtId="0" fontId="0" fillId="0" borderId="0" xfId="0" applyFill="1" applyBorder="1" applyAlignment="1">
      <alignment horizontal="center"/>
    </xf>
    <xf numFmtId="10" fontId="0" fillId="0" borderId="20" xfId="0" applyNumberFormat="1" applyBorder="1" applyAlignment="1">
      <alignment/>
    </xf>
    <xf numFmtId="0" fontId="0" fillId="0" borderId="20" xfId="0" applyBorder="1" applyAlignment="1">
      <alignment/>
    </xf>
    <xf numFmtId="44" fontId="0" fillId="0" borderId="0" xfId="44" applyFont="1" applyAlignment="1">
      <alignment/>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44" fontId="0" fillId="0" borderId="19" xfId="44" applyFont="1" applyBorder="1" applyAlignment="1">
      <alignment/>
    </xf>
    <xf numFmtId="44" fontId="0" fillId="0" borderId="19" xfId="44" applyBorder="1" applyAlignment="1">
      <alignment/>
    </xf>
    <xf numFmtId="165" fontId="0" fillId="0" borderId="0" xfId="0" applyNumberFormat="1" applyAlignment="1">
      <alignment/>
    </xf>
    <xf numFmtId="0" fontId="0" fillId="0" borderId="0" xfId="0" applyFill="1" applyBorder="1" applyAlignment="1">
      <alignment vertical="center"/>
    </xf>
    <xf numFmtId="0" fontId="2"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xf>
    <xf numFmtId="0" fontId="0" fillId="0" borderId="30" xfId="0" applyBorder="1" applyAlignment="1">
      <alignment/>
    </xf>
    <xf numFmtId="0" fontId="2" fillId="0" borderId="31" xfId="0" applyFont="1" applyBorder="1" applyAlignment="1">
      <alignment vertical="center"/>
    </xf>
    <xf numFmtId="0" fontId="15" fillId="0" borderId="0" xfId="0" applyFont="1" applyBorder="1" applyAlignment="1">
      <alignment horizontal="center" vertical="center" wrapText="1"/>
    </xf>
    <xf numFmtId="0" fontId="0" fillId="0" borderId="0" xfId="0" applyFont="1" applyBorder="1" applyAlignment="1">
      <alignment/>
    </xf>
    <xf numFmtId="0" fontId="2" fillId="0" borderId="17" xfId="0" applyFont="1" applyBorder="1" applyAlignment="1">
      <alignment horizontal="left"/>
    </xf>
    <xf numFmtId="0" fontId="2" fillId="0" borderId="18" xfId="0" applyFont="1" applyBorder="1" applyAlignment="1">
      <alignment horizontal="left"/>
    </xf>
    <xf numFmtId="0" fontId="0" fillId="0" borderId="18" xfId="0" applyBorder="1" applyAlignment="1">
      <alignment horizontal="left"/>
    </xf>
    <xf numFmtId="8" fontId="13" fillId="0" borderId="16" xfId="0" applyNumberFormat="1" applyFont="1" applyBorder="1" applyAlignment="1">
      <alignment horizontal="center"/>
    </xf>
    <xf numFmtId="44" fontId="11" fillId="0" borderId="19" xfId="44" applyFont="1" applyBorder="1" applyAlignment="1">
      <alignment horizontal="center"/>
    </xf>
    <xf numFmtId="10" fontId="0" fillId="0" borderId="18" xfId="0" applyNumberFormat="1" applyFont="1" applyBorder="1" applyAlignment="1">
      <alignment/>
    </xf>
    <xf numFmtId="10" fontId="0" fillId="0" borderId="0" xfId="0" applyNumberFormat="1" applyFont="1" applyBorder="1" applyAlignment="1">
      <alignment/>
    </xf>
    <xf numFmtId="10" fontId="0" fillId="0" borderId="0" xfId="0" applyNumberFormat="1" applyBorder="1" applyAlignment="1">
      <alignment/>
    </xf>
    <xf numFmtId="8" fontId="13" fillId="0" borderId="0" xfId="0" applyNumberFormat="1" applyFont="1" applyBorder="1" applyAlignment="1">
      <alignment horizontal="center"/>
    </xf>
    <xf numFmtId="44" fontId="10" fillId="0" borderId="32" xfId="44" applyFont="1" applyBorder="1" applyAlignment="1">
      <alignment/>
    </xf>
    <xf numFmtId="4" fontId="0" fillId="0" borderId="33" xfId="0" applyNumberFormat="1" applyBorder="1" applyAlignment="1">
      <alignment/>
    </xf>
    <xf numFmtId="4" fontId="0" fillId="0" borderId="19" xfId="0" applyNumberFormat="1" applyBorder="1" applyAlignment="1">
      <alignment/>
    </xf>
    <xf numFmtId="4" fontId="0" fillId="0" borderId="32" xfId="0" applyNumberFormat="1" applyBorder="1" applyAlignment="1">
      <alignment/>
    </xf>
    <xf numFmtId="4" fontId="11" fillId="0" borderId="19" xfId="0" applyNumberFormat="1" applyFont="1" applyBorder="1" applyAlignment="1">
      <alignment horizontal="center"/>
    </xf>
    <xf numFmtId="44" fontId="0" fillId="0" borderId="19" xfId="44" applyFont="1" applyBorder="1" applyAlignment="1">
      <alignment horizontal="right"/>
    </xf>
    <xf numFmtId="10" fontId="10" fillId="0" borderId="30" xfId="0" applyNumberFormat="1" applyFont="1" applyBorder="1" applyAlignment="1">
      <alignment/>
    </xf>
    <xf numFmtId="0" fontId="10" fillId="0" borderId="30" xfId="0" applyFont="1" applyBorder="1" applyAlignment="1">
      <alignment/>
    </xf>
    <xf numFmtId="44" fontId="8" fillId="0" borderId="19" xfId="44" applyFont="1" applyBorder="1" applyAlignment="1">
      <alignment horizontal="center"/>
    </xf>
    <xf numFmtId="0" fontId="10" fillId="0" borderId="0" xfId="0" applyFont="1" applyBorder="1" applyAlignment="1">
      <alignment horizontal="left"/>
    </xf>
    <xf numFmtId="10" fontId="10" fillId="0" borderId="0" xfId="0" applyNumberFormat="1" applyFont="1" applyBorder="1" applyAlignment="1">
      <alignment/>
    </xf>
    <xf numFmtId="0" fontId="10" fillId="0" borderId="0" xfId="0" applyFont="1" applyBorder="1" applyAlignment="1">
      <alignment/>
    </xf>
    <xf numFmtId="44" fontId="14" fillId="0" borderId="0" xfId="44" applyFont="1" applyBorder="1" applyAlignment="1">
      <alignment horizontal="center"/>
    </xf>
    <xf numFmtId="0" fontId="7" fillId="0" borderId="0" xfId="0" applyFont="1" applyBorder="1" applyAlignment="1">
      <alignment horizontal="left"/>
    </xf>
    <xf numFmtId="44" fontId="10" fillId="0" borderId="0" xfId="44" applyFont="1" applyBorder="1" applyAlignment="1">
      <alignment/>
    </xf>
    <xf numFmtId="44" fontId="0" fillId="0" borderId="19" xfId="0" applyNumberFormat="1" applyBorder="1" applyAlignment="1">
      <alignment/>
    </xf>
    <xf numFmtId="0" fontId="0" fillId="0" borderId="0" xfId="0" applyAlignment="1">
      <alignment horizontal="right"/>
    </xf>
    <xf numFmtId="44" fontId="8" fillId="0" borderId="19" xfId="44" applyFont="1" applyBorder="1" applyAlignment="1">
      <alignment/>
    </xf>
    <xf numFmtId="44" fontId="8" fillId="0" borderId="32" xfId="44" applyFont="1" applyBorder="1" applyAlignment="1">
      <alignment/>
    </xf>
    <xf numFmtId="44" fontId="8" fillId="0" borderId="19" xfId="44" applyFont="1" applyBorder="1" applyAlignment="1">
      <alignment/>
    </xf>
    <xf numFmtId="44" fontId="14" fillId="0" borderId="32" xfId="44" applyFont="1" applyBorder="1" applyAlignment="1">
      <alignment horizontal="center"/>
    </xf>
    <xf numFmtId="0" fontId="0" fillId="0" borderId="0" xfId="0" applyFont="1" applyAlignment="1">
      <alignment/>
    </xf>
    <xf numFmtId="0" fontId="68" fillId="0" borderId="0" xfId="0" applyFont="1" applyAlignment="1">
      <alignment horizontal="center"/>
    </xf>
    <xf numFmtId="0" fontId="69" fillId="0" borderId="0" xfId="0" applyFont="1" applyAlignment="1">
      <alignment horizontal="center"/>
    </xf>
    <xf numFmtId="0" fontId="0" fillId="0" borderId="0" xfId="0" applyFont="1" applyFill="1" applyBorder="1" applyAlignment="1">
      <alignment horizontal="center"/>
    </xf>
    <xf numFmtId="0" fontId="2" fillId="0" borderId="34" xfId="0" applyFont="1" applyBorder="1" applyAlignment="1">
      <alignment horizontal="right"/>
    </xf>
    <xf numFmtId="0" fontId="0" fillId="0" borderId="35" xfId="0" applyFont="1" applyBorder="1" applyAlignment="1">
      <alignment horizontal="center"/>
    </xf>
    <xf numFmtId="10" fontId="0" fillId="0" borderId="35" xfId="0" applyNumberFormat="1" applyFont="1" applyBorder="1" applyAlignment="1">
      <alignment/>
    </xf>
    <xf numFmtId="0" fontId="0" fillId="0" borderId="24" xfId="0" applyFont="1" applyBorder="1" applyAlignment="1">
      <alignment horizontal="center" vertical="center" wrapText="1"/>
    </xf>
    <xf numFmtId="8" fontId="0" fillId="0" borderId="36" xfId="0" applyNumberFormat="1" applyBorder="1" applyAlignment="1">
      <alignment/>
    </xf>
    <xf numFmtId="8" fontId="0" fillId="0" borderId="37" xfId="0" applyNumberFormat="1" applyBorder="1" applyAlignment="1">
      <alignment/>
    </xf>
    <xf numFmtId="8" fontId="0" fillId="0" borderId="38" xfId="0" applyNumberFormat="1" applyBorder="1" applyAlignment="1">
      <alignment/>
    </xf>
    <xf numFmtId="8" fontId="0" fillId="33" borderId="36" xfId="0" applyNumberFormat="1" applyFill="1" applyBorder="1" applyAlignment="1">
      <alignment/>
    </xf>
    <xf numFmtId="0" fontId="2" fillId="33" borderId="12" xfId="0" applyFont="1" applyFill="1" applyBorder="1" applyAlignment="1">
      <alignment vertical="center"/>
    </xf>
    <xf numFmtId="0" fontId="2" fillId="33" borderId="39" xfId="0" applyFont="1" applyFill="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33" borderId="40" xfId="0" applyFont="1" applyFill="1" applyBorder="1" applyAlignment="1">
      <alignment vertical="center"/>
    </xf>
    <xf numFmtId="0" fontId="12" fillId="0" borderId="41" xfId="0" applyFont="1" applyBorder="1" applyAlignment="1">
      <alignment horizontal="center" vertical="center"/>
    </xf>
    <xf numFmtId="0" fontId="2" fillId="0" borderId="40" xfId="0" applyFont="1" applyBorder="1" applyAlignment="1">
      <alignment horizontal="left" vertical="center"/>
    </xf>
    <xf numFmtId="0" fontId="2" fillId="0" borderId="42" xfId="0" applyFont="1" applyBorder="1" applyAlignment="1">
      <alignment vertical="center"/>
    </xf>
    <xf numFmtId="44" fontId="0" fillId="33" borderId="43" xfId="44" applyFont="1" applyFill="1" applyBorder="1" applyAlignment="1">
      <alignment/>
    </xf>
    <xf numFmtId="0" fontId="0" fillId="0" borderId="11" xfId="0" applyBorder="1" applyAlignment="1">
      <alignment horizontal="center" vertical="center" wrapText="1"/>
    </xf>
    <xf numFmtId="44" fontId="0" fillId="33" borderId="11" xfId="44" applyFont="1" applyFill="1" applyBorder="1" applyAlignment="1">
      <alignment/>
    </xf>
    <xf numFmtId="8" fontId="0" fillId="33" borderId="44" xfId="0" applyNumberFormat="1" applyFill="1" applyBorder="1" applyAlignment="1">
      <alignment/>
    </xf>
    <xf numFmtId="8" fontId="0" fillId="33" borderId="45" xfId="0" applyNumberFormat="1" applyFill="1" applyBorder="1" applyAlignment="1">
      <alignment/>
    </xf>
    <xf numFmtId="44" fontId="0" fillId="0" borderId="11" xfId="44" applyFont="1" applyBorder="1" applyAlignment="1">
      <alignment/>
    </xf>
    <xf numFmtId="8" fontId="0" fillId="0" borderId="44" xfId="0" applyNumberFormat="1" applyBorder="1" applyAlignment="1">
      <alignment/>
    </xf>
    <xf numFmtId="8" fontId="0" fillId="0" borderId="45" xfId="0" applyNumberFormat="1" applyBorder="1" applyAlignment="1">
      <alignment/>
    </xf>
    <xf numFmtId="8" fontId="0" fillId="0" borderId="11" xfId="0" applyNumberFormat="1" applyBorder="1" applyAlignment="1">
      <alignment/>
    </xf>
    <xf numFmtId="44" fontId="0" fillId="0" borderId="45" xfId="44" applyFont="1" applyBorder="1" applyAlignment="1">
      <alignment/>
    </xf>
    <xf numFmtId="44" fontId="0" fillId="33" borderId="45" xfId="44" applyFont="1" applyFill="1" applyBorder="1" applyAlignment="1">
      <alignment/>
    </xf>
    <xf numFmtId="44" fontId="0" fillId="0" borderId="11" xfId="44" applyFont="1" applyBorder="1" applyAlignment="1">
      <alignment horizontal="center"/>
    </xf>
    <xf numFmtId="44" fontId="0" fillId="0" borderId="12" xfId="44" applyFont="1" applyBorder="1" applyAlignment="1">
      <alignment/>
    </xf>
    <xf numFmtId="8" fontId="0" fillId="0" borderId="46" xfId="0" applyNumberFormat="1" applyBorder="1" applyAlignment="1">
      <alignment/>
    </xf>
    <xf numFmtId="0" fontId="2" fillId="0" borderId="42" xfId="0" applyFont="1" applyBorder="1" applyAlignment="1">
      <alignment horizontal="left" vertical="center"/>
    </xf>
    <xf numFmtId="44" fontId="0" fillId="0" borderId="47" xfId="44" applyFont="1" applyBorder="1" applyAlignment="1">
      <alignment/>
    </xf>
    <xf numFmtId="8" fontId="0" fillId="0" borderId="48" xfId="0" applyNumberFormat="1" applyBorder="1" applyAlignment="1">
      <alignment/>
    </xf>
    <xf numFmtId="8" fontId="0" fillId="0" borderId="47" xfId="0" applyNumberFormat="1" applyBorder="1" applyAlignment="1">
      <alignment/>
    </xf>
    <xf numFmtId="0" fontId="0" fillId="0" borderId="49" xfId="0" applyFont="1" applyBorder="1" applyAlignment="1">
      <alignment horizontal="center" vertical="center" wrapText="1"/>
    </xf>
    <xf numFmtId="0" fontId="12" fillId="34" borderId="50" xfId="0" applyFont="1" applyFill="1" applyBorder="1" applyAlignment="1">
      <alignment horizontal="center" vertical="center"/>
    </xf>
    <xf numFmtId="8" fontId="0" fillId="34" borderId="51" xfId="0" applyNumberFormat="1" applyFill="1" applyBorder="1" applyAlignment="1">
      <alignment/>
    </xf>
    <xf numFmtId="8" fontId="0" fillId="34" borderId="52" xfId="0" applyNumberFormat="1" applyFill="1" applyBorder="1" applyAlignment="1">
      <alignment/>
    </xf>
    <xf numFmtId="0" fontId="2" fillId="33" borderId="40" xfId="0" applyFont="1" applyFill="1" applyBorder="1" applyAlignment="1">
      <alignment horizontal="left" vertical="center"/>
    </xf>
    <xf numFmtId="44" fontId="0" fillId="33" borderId="11" xfId="44" applyFont="1" applyFill="1" applyBorder="1" applyAlignment="1">
      <alignment horizontal="center"/>
    </xf>
    <xf numFmtId="0" fontId="2" fillId="33" borderId="42" xfId="0" applyFont="1" applyFill="1" applyBorder="1" applyAlignment="1">
      <alignment vertical="center"/>
    </xf>
    <xf numFmtId="0" fontId="12" fillId="34" borderId="53" xfId="0" applyFont="1" applyFill="1" applyBorder="1" applyAlignment="1">
      <alignment horizontal="center" vertical="center"/>
    </xf>
    <xf numFmtId="8" fontId="2" fillId="34" borderId="11" xfId="0" applyNumberFormat="1" applyFont="1" applyFill="1" applyBorder="1" applyAlignment="1">
      <alignment horizontal="center" vertical="center"/>
    </xf>
    <xf numFmtId="0" fontId="2" fillId="34" borderId="14" xfId="0" applyFont="1" applyFill="1" applyBorder="1" applyAlignment="1">
      <alignment vertical="center"/>
    </xf>
    <xf numFmtId="164" fontId="0" fillId="34" borderId="54" xfId="0" applyNumberFormat="1" applyFill="1" applyBorder="1" applyAlignment="1">
      <alignment/>
    </xf>
    <xf numFmtId="0" fontId="0" fillId="33" borderId="12" xfId="0" applyFill="1" applyBorder="1" applyAlignment="1">
      <alignment vertical="center"/>
    </xf>
    <xf numFmtId="0" fontId="2" fillId="34" borderId="11" xfId="0" applyFont="1" applyFill="1" applyBorder="1" applyAlignment="1">
      <alignment vertical="center"/>
    </xf>
    <xf numFmtId="44" fontId="0" fillId="0" borderId="55" xfId="44" applyFont="1" applyBorder="1" applyAlignment="1">
      <alignment/>
    </xf>
    <xf numFmtId="44" fontId="0" fillId="33" borderId="55" xfId="44" applyFont="1" applyFill="1" applyBorder="1" applyAlignment="1">
      <alignment/>
    </xf>
    <xf numFmtId="8" fontId="0" fillId="0" borderId="10" xfId="0" applyNumberFormat="1" applyBorder="1" applyAlignment="1">
      <alignment/>
    </xf>
    <xf numFmtId="8" fontId="0" fillId="0" borderId="56" xfId="0" applyNumberFormat="1" applyBorder="1" applyAlignment="1">
      <alignment/>
    </xf>
    <xf numFmtId="0" fontId="0" fillId="0" borderId="57" xfId="0" applyBorder="1" applyAlignment="1">
      <alignment/>
    </xf>
    <xf numFmtId="0" fontId="0" fillId="0" borderId="45" xfId="0" applyBorder="1" applyAlignment="1">
      <alignment/>
    </xf>
    <xf numFmtId="0" fontId="0" fillId="0" borderId="58" xfId="0" applyBorder="1" applyAlignment="1">
      <alignment/>
    </xf>
    <xf numFmtId="0" fontId="0" fillId="33" borderId="45" xfId="0" applyFill="1" applyBorder="1" applyAlignment="1">
      <alignment/>
    </xf>
    <xf numFmtId="0" fontId="0" fillId="33" borderId="58" xfId="0" applyFill="1" applyBorder="1" applyAlignment="1">
      <alignment/>
    </xf>
    <xf numFmtId="164" fontId="0" fillId="0" borderId="59" xfId="0" applyNumberFormat="1" applyBorder="1" applyAlignment="1">
      <alignment/>
    </xf>
    <xf numFmtId="0" fontId="0" fillId="0" borderId="31" xfId="0" applyBorder="1" applyAlignment="1">
      <alignment vertical="center"/>
    </xf>
    <xf numFmtId="0" fontId="0" fillId="0" borderId="46" xfId="0" applyBorder="1" applyAlignment="1">
      <alignment/>
    </xf>
    <xf numFmtId="0" fontId="0" fillId="0" borderId="60" xfId="0" applyBorder="1" applyAlignment="1">
      <alignment/>
    </xf>
    <xf numFmtId="0" fontId="2" fillId="34" borderId="61" xfId="0" applyFont="1" applyFill="1" applyBorder="1" applyAlignment="1">
      <alignment vertical="center"/>
    </xf>
    <xf numFmtId="44" fontId="0" fillId="34" borderId="62" xfId="44" applyFont="1" applyFill="1" applyBorder="1" applyAlignment="1">
      <alignment/>
    </xf>
    <xf numFmtId="0" fontId="0" fillId="34" borderId="63" xfId="0" applyFill="1" applyBorder="1" applyAlignment="1">
      <alignment/>
    </xf>
    <xf numFmtId="0" fontId="0" fillId="34" borderId="64" xfId="0" applyFill="1" applyBorder="1" applyAlignment="1">
      <alignment/>
    </xf>
    <xf numFmtId="0" fontId="0" fillId="34" borderId="65" xfId="0" applyFill="1" applyBorder="1" applyAlignment="1">
      <alignment/>
    </xf>
    <xf numFmtId="0" fontId="2" fillId="34" borderId="61" xfId="0" applyFont="1" applyFill="1" applyBorder="1" applyAlignment="1">
      <alignment vertical="center"/>
    </xf>
    <xf numFmtId="0" fontId="0" fillId="35" borderId="66" xfId="0" applyFill="1" applyBorder="1" applyAlignment="1">
      <alignment/>
    </xf>
    <xf numFmtId="44" fontId="0" fillId="0" borderId="67" xfId="44" applyFont="1" applyBorder="1" applyAlignment="1">
      <alignment/>
    </xf>
    <xf numFmtId="44" fontId="0" fillId="35" borderId="61" xfId="44" applyFont="1" applyFill="1" applyBorder="1" applyAlignment="1">
      <alignment/>
    </xf>
    <xf numFmtId="0" fontId="2" fillId="34" borderId="61" xfId="0" applyFont="1" applyFill="1" applyBorder="1" applyAlignment="1">
      <alignment horizontal="center" vertical="center"/>
    </xf>
    <xf numFmtId="0" fontId="0" fillId="35" borderId="68" xfId="0" applyFill="1" applyBorder="1" applyAlignment="1">
      <alignment/>
    </xf>
    <xf numFmtId="0" fontId="2" fillId="34" borderId="31" xfId="0" applyFont="1" applyFill="1" applyBorder="1" applyAlignment="1">
      <alignment vertical="center"/>
    </xf>
    <xf numFmtId="0" fontId="0" fillId="0" borderId="69" xfId="0" applyFont="1" applyBorder="1" applyAlignment="1">
      <alignment vertical="center"/>
    </xf>
    <xf numFmtId="0" fontId="0" fillId="0" borderId="70" xfId="0" applyBorder="1" applyAlignment="1">
      <alignment/>
    </xf>
    <xf numFmtId="44" fontId="0" fillId="0" borderId="69" xfId="44" applyFont="1" applyBorder="1" applyAlignment="1">
      <alignment/>
    </xf>
    <xf numFmtId="0" fontId="2" fillId="34" borderId="47" xfId="0" applyFont="1" applyFill="1" applyBorder="1" applyAlignment="1">
      <alignment vertical="center"/>
    </xf>
    <xf numFmtId="44" fontId="0" fillId="0" borderId="61" xfId="44" applyFont="1" applyBorder="1" applyAlignment="1">
      <alignment/>
    </xf>
    <xf numFmtId="0" fontId="0" fillId="0" borderId="66" xfId="0" applyBorder="1" applyAlignment="1">
      <alignment/>
    </xf>
    <xf numFmtId="0" fontId="0" fillId="0" borderId="68" xfId="0" applyBorder="1" applyAlignment="1">
      <alignment/>
    </xf>
    <xf numFmtId="0" fontId="0" fillId="0" borderId="69" xfId="0" applyBorder="1" applyAlignment="1">
      <alignment vertical="center"/>
    </xf>
    <xf numFmtId="164" fontId="0" fillId="0" borderId="71" xfId="0" applyNumberFormat="1" applyBorder="1" applyAlignment="1">
      <alignment/>
    </xf>
    <xf numFmtId="0" fontId="0" fillId="0" borderId="71" xfId="0" applyBorder="1" applyAlignment="1">
      <alignment/>
    </xf>
    <xf numFmtId="0" fontId="2" fillId="34" borderId="23" xfId="0" applyFont="1" applyFill="1" applyBorder="1" applyAlignment="1">
      <alignment vertical="center"/>
    </xf>
    <xf numFmtId="0" fontId="2" fillId="34" borderId="72" xfId="0" applyFont="1" applyFill="1" applyBorder="1" applyAlignment="1">
      <alignment vertical="center"/>
    </xf>
    <xf numFmtId="0" fontId="0" fillId="0" borderId="73" xfId="0" applyBorder="1" applyAlignment="1">
      <alignment vertical="center"/>
    </xf>
    <xf numFmtId="0" fontId="2" fillId="34" borderId="74" xfId="0" applyFont="1" applyFill="1" applyBorder="1" applyAlignment="1">
      <alignment vertical="center"/>
    </xf>
    <xf numFmtId="0" fontId="2" fillId="34" borderId="0" xfId="0" applyFont="1" applyFill="1" applyBorder="1" applyAlignment="1">
      <alignment vertical="center"/>
    </xf>
    <xf numFmtId="0" fontId="2" fillId="34" borderId="47" xfId="0" applyFont="1" applyFill="1" applyBorder="1" applyAlignment="1">
      <alignment horizontal="center" vertical="center"/>
    </xf>
    <xf numFmtId="0" fontId="0" fillId="0" borderId="75" xfId="0" applyFill="1" applyBorder="1" applyAlignment="1">
      <alignment vertical="center"/>
    </xf>
    <xf numFmtId="0" fontId="0" fillId="33" borderId="66" xfId="0" applyFill="1" applyBorder="1" applyAlignment="1">
      <alignment/>
    </xf>
    <xf numFmtId="0" fontId="0" fillId="33" borderId="76" xfId="0" applyFill="1" applyBorder="1" applyAlignment="1">
      <alignment/>
    </xf>
    <xf numFmtId="44" fontId="0" fillId="33" borderId="12" xfId="44" applyFont="1" applyFill="1" applyBorder="1" applyAlignment="1">
      <alignment/>
    </xf>
    <xf numFmtId="0" fontId="0" fillId="33" borderId="46" xfId="0" applyFill="1" applyBorder="1" applyAlignment="1">
      <alignment/>
    </xf>
    <xf numFmtId="44" fontId="0" fillId="33" borderId="67" xfId="44" applyFont="1" applyFill="1" applyBorder="1" applyAlignment="1">
      <alignment/>
    </xf>
    <xf numFmtId="44" fontId="0" fillId="33" borderId="47" xfId="44" applyFont="1" applyFill="1" applyBorder="1" applyAlignment="1">
      <alignment/>
    </xf>
    <xf numFmtId="0" fontId="0" fillId="33" borderId="48" xfId="0" applyFill="1" applyBorder="1" applyAlignment="1">
      <alignment/>
    </xf>
    <xf numFmtId="44" fontId="0" fillId="33" borderId="61" xfId="44" applyFont="1" applyFill="1" applyBorder="1" applyAlignment="1">
      <alignment/>
    </xf>
    <xf numFmtId="0" fontId="0" fillId="33" borderId="68" xfId="0" applyFill="1" applyBorder="1" applyAlignment="1">
      <alignment/>
    </xf>
    <xf numFmtId="164" fontId="0" fillId="33" borderId="67" xfId="0" applyNumberFormat="1" applyFill="1" applyBorder="1" applyAlignment="1">
      <alignment/>
    </xf>
    <xf numFmtId="0" fontId="0" fillId="33" borderId="77" xfId="0" applyFill="1" applyBorder="1" applyAlignment="1">
      <alignment/>
    </xf>
    <xf numFmtId="0" fontId="0" fillId="33" borderId="78" xfId="0" applyFill="1" applyBorder="1" applyAlignment="1">
      <alignment/>
    </xf>
    <xf numFmtId="44" fontId="0" fillId="33" borderId="10" xfId="44" applyFont="1" applyFill="1" applyBorder="1" applyAlignment="1">
      <alignment/>
    </xf>
    <xf numFmtId="0" fontId="0" fillId="33" borderId="57" xfId="0" applyFill="1" applyBorder="1" applyAlignment="1">
      <alignment/>
    </xf>
    <xf numFmtId="0" fontId="0" fillId="33" borderId="70" xfId="0" applyFill="1" applyBorder="1" applyAlignment="1">
      <alignment/>
    </xf>
    <xf numFmtId="44" fontId="0" fillId="33" borderId="69" xfId="44" applyFont="1" applyFill="1" applyBorder="1" applyAlignment="1">
      <alignment/>
    </xf>
    <xf numFmtId="0" fontId="0" fillId="33" borderId="71" xfId="0" applyFill="1" applyBorder="1" applyAlignment="1">
      <alignment/>
    </xf>
    <xf numFmtId="0" fontId="0" fillId="33" borderId="79" xfId="0" applyFill="1" applyBorder="1" applyAlignment="1">
      <alignment/>
    </xf>
    <xf numFmtId="0" fontId="0" fillId="33" borderId="80" xfId="0" applyFill="1" applyBorder="1" applyAlignment="1">
      <alignment/>
    </xf>
    <xf numFmtId="44" fontId="0" fillId="33" borderId="81" xfId="44" applyFont="1" applyFill="1" applyBorder="1" applyAlignment="1">
      <alignment/>
    </xf>
    <xf numFmtId="0" fontId="0" fillId="33" borderId="46" xfId="0" applyFont="1" applyFill="1" applyBorder="1" applyAlignment="1">
      <alignment/>
    </xf>
    <xf numFmtId="0" fontId="0" fillId="33" borderId="60" xfId="0" applyFont="1" applyFill="1" applyBorder="1" applyAlignment="1">
      <alignment/>
    </xf>
    <xf numFmtId="44" fontId="0" fillId="0" borderId="46" xfId="44" applyFont="1" applyBorder="1" applyAlignment="1">
      <alignment/>
    </xf>
    <xf numFmtId="8" fontId="0" fillId="33" borderId="48" xfId="0" applyNumberFormat="1" applyFill="1" applyBorder="1" applyAlignment="1">
      <alignment/>
    </xf>
    <xf numFmtId="44" fontId="0" fillId="33" borderId="48" xfId="44" applyFont="1" applyFill="1" applyBorder="1" applyAlignment="1">
      <alignment/>
    </xf>
    <xf numFmtId="8" fontId="0" fillId="33" borderId="46" xfId="0" applyNumberFormat="1" applyFill="1" applyBorder="1" applyAlignment="1">
      <alignment/>
    </xf>
    <xf numFmtId="0" fontId="2" fillId="33" borderId="42" xfId="0" applyFont="1" applyFill="1" applyBorder="1" applyAlignment="1">
      <alignment horizontal="left" vertical="center"/>
    </xf>
    <xf numFmtId="44" fontId="0" fillId="0" borderId="82" xfId="44" applyFont="1" applyBorder="1" applyAlignment="1">
      <alignment/>
    </xf>
    <xf numFmtId="8" fontId="0" fillId="0" borderId="82" xfId="0" applyNumberFormat="1" applyBorder="1" applyAlignment="1">
      <alignment/>
    </xf>
    <xf numFmtId="8" fontId="0" fillId="0" borderId="83" xfId="0" applyNumberFormat="1" applyBorder="1" applyAlignment="1">
      <alignment/>
    </xf>
    <xf numFmtId="0" fontId="0" fillId="0" borderId="82" xfId="0" applyBorder="1" applyAlignment="1">
      <alignment/>
    </xf>
    <xf numFmtId="0" fontId="0" fillId="0" borderId="84" xfId="0" applyBorder="1" applyAlignment="1">
      <alignment/>
    </xf>
    <xf numFmtId="44" fontId="0" fillId="33" borderId="47" xfId="44" applyFont="1" applyFill="1" applyBorder="1" applyAlignment="1">
      <alignment horizontal="center"/>
    </xf>
    <xf numFmtId="44" fontId="0" fillId="0" borderId="82" xfId="44" applyFont="1" applyBorder="1" applyAlignment="1">
      <alignment horizontal="center"/>
    </xf>
    <xf numFmtId="8" fontId="0" fillId="0" borderId="85" xfId="0" applyNumberFormat="1" applyBorder="1" applyAlignment="1">
      <alignment/>
    </xf>
    <xf numFmtId="8" fontId="70" fillId="0" borderId="86" xfId="0" applyNumberFormat="1" applyFont="1" applyBorder="1" applyAlignment="1">
      <alignment horizontal="center" vertical="center"/>
    </xf>
    <xf numFmtId="44" fontId="71" fillId="33" borderId="11" xfId="44" applyFont="1" applyFill="1" applyBorder="1" applyAlignment="1">
      <alignment horizontal="center" vertical="center"/>
    </xf>
    <xf numFmtId="44" fontId="71" fillId="0" borderId="12" xfId="44" applyFont="1" applyBorder="1" applyAlignment="1">
      <alignment horizontal="center" vertical="center"/>
    </xf>
    <xf numFmtId="44" fontId="0" fillId="33" borderId="87" xfId="44" applyFont="1" applyFill="1" applyBorder="1" applyAlignment="1">
      <alignment/>
    </xf>
    <xf numFmtId="0" fontId="0" fillId="33" borderId="88" xfId="0" applyFill="1" applyBorder="1" applyAlignment="1">
      <alignment/>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0" borderId="92" xfId="0" applyBorder="1" applyAlignment="1">
      <alignment/>
    </xf>
    <xf numFmtId="164" fontId="0" fillId="0" borderId="61" xfId="0" applyNumberFormat="1" applyBorder="1" applyAlignment="1">
      <alignment/>
    </xf>
    <xf numFmtId="0" fontId="71" fillId="0" borderId="18" xfId="0" applyFont="1" applyBorder="1" applyAlignment="1">
      <alignment horizontal="left"/>
    </xf>
    <xf numFmtId="44" fontId="0" fillId="33" borderId="93" xfId="44" applyFont="1" applyFill="1" applyBorder="1" applyAlignment="1">
      <alignment/>
    </xf>
    <xf numFmtId="44" fontId="0" fillId="33" borderId="94" xfId="44" applyFont="1" applyFill="1" applyBorder="1" applyAlignment="1">
      <alignment/>
    </xf>
    <xf numFmtId="0" fontId="3"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Font="1" applyBorder="1" applyAlignment="1">
      <alignment horizontal="center" vertical="center" wrapText="1"/>
    </xf>
    <xf numFmtId="44" fontId="0" fillId="0" borderId="11" xfId="44" applyBorder="1" applyAlignment="1">
      <alignment/>
    </xf>
    <xf numFmtId="44" fontId="0" fillId="0" borderId="44" xfId="44" applyBorder="1" applyAlignment="1">
      <alignment/>
    </xf>
    <xf numFmtId="44" fontId="0" fillId="0" borderId="11" xfId="44" applyFont="1" applyBorder="1" applyAlignment="1">
      <alignment/>
    </xf>
    <xf numFmtId="44" fontId="0" fillId="0" borderId="94" xfId="44" applyBorder="1" applyAlignment="1">
      <alignment/>
    </xf>
    <xf numFmtId="0" fontId="2" fillId="0" borderId="11" xfId="0" applyFont="1" applyBorder="1" applyAlignment="1">
      <alignment horizontal="left" vertical="center"/>
    </xf>
    <xf numFmtId="44" fontId="0" fillId="0" borderId="47" xfId="44" applyBorder="1" applyAlignment="1">
      <alignment/>
    </xf>
    <xf numFmtId="44" fontId="0" fillId="0" borderId="97" xfId="44" applyBorder="1" applyAlignment="1">
      <alignment/>
    </xf>
    <xf numFmtId="44" fontId="0" fillId="0" borderId="39" xfId="44" applyBorder="1" applyAlignment="1">
      <alignment/>
    </xf>
    <xf numFmtId="0" fontId="0" fillId="0" borderId="44" xfId="0" applyBorder="1" applyAlignment="1">
      <alignment/>
    </xf>
    <xf numFmtId="0" fontId="0" fillId="0" borderId="11" xfId="0" applyBorder="1" applyAlignment="1">
      <alignment vertical="center"/>
    </xf>
    <xf numFmtId="0" fontId="2" fillId="0" borderId="11" xfId="0" applyFont="1" applyBorder="1" applyAlignment="1">
      <alignment vertical="center"/>
    </xf>
    <xf numFmtId="0" fontId="0" fillId="0" borderId="96" xfId="0" applyBorder="1" applyAlignment="1">
      <alignment vertical="center"/>
    </xf>
    <xf numFmtId="0" fontId="0" fillId="0" borderId="98" xfId="0" applyBorder="1" applyAlignment="1">
      <alignment vertical="center"/>
    </xf>
    <xf numFmtId="8" fontId="0" fillId="0" borderId="99" xfId="0" applyNumberFormat="1" applyBorder="1" applyAlignment="1">
      <alignment/>
    </xf>
    <xf numFmtId="44" fontId="0" fillId="0" borderId="45" xfId="44" applyBorder="1" applyAlignment="1">
      <alignment/>
    </xf>
    <xf numFmtId="0" fontId="3" fillId="34" borderId="96" xfId="0" applyFont="1" applyFill="1" applyBorder="1" applyAlignment="1">
      <alignment horizontal="center" vertical="center" wrapText="1"/>
    </xf>
    <xf numFmtId="0" fontId="0" fillId="34" borderId="45" xfId="0" applyFill="1" applyBorder="1" applyAlignment="1">
      <alignment horizontal="center" vertical="center" wrapText="1"/>
    </xf>
    <xf numFmtId="0" fontId="0" fillId="34" borderId="45" xfId="0" applyFont="1" applyFill="1" applyBorder="1" applyAlignment="1">
      <alignment horizontal="center" vertical="center" wrapText="1"/>
    </xf>
    <xf numFmtId="0" fontId="2" fillId="34" borderId="45" xfId="0" applyFont="1" applyFill="1" applyBorder="1" applyAlignment="1">
      <alignment horizontal="center" vertical="center" wrapText="1"/>
    </xf>
    <xf numFmtId="6" fontId="2" fillId="34" borderId="99" xfId="0" applyNumberFormat="1" applyFont="1" applyFill="1" applyBorder="1" applyAlignment="1">
      <alignment horizontal="center" vertical="center" wrapText="1"/>
    </xf>
    <xf numFmtId="0" fontId="12" fillId="34" borderId="11" xfId="0" applyFont="1" applyFill="1" applyBorder="1" applyAlignment="1">
      <alignment horizontal="center" vertical="center"/>
    </xf>
    <xf numFmtId="8" fontId="0" fillId="34" borderId="45" xfId="0" applyNumberFormat="1" applyFill="1" applyBorder="1" applyAlignment="1">
      <alignment/>
    </xf>
    <xf numFmtId="8" fontId="0" fillId="34" borderId="99" xfId="0" applyNumberFormat="1" applyFill="1" applyBorder="1" applyAlignment="1">
      <alignment/>
    </xf>
    <xf numFmtId="164" fontId="0" fillId="34" borderId="11" xfId="0" applyNumberFormat="1" applyFill="1" applyBorder="1" applyAlignment="1">
      <alignment/>
    </xf>
    <xf numFmtId="0" fontId="2" fillId="34" borderId="11" xfId="0" applyFont="1" applyFill="1" applyBorder="1" applyAlignment="1">
      <alignment vertical="center"/>
    </xf>
    <xf numFmtId="44" fontId="0" fillId="34" borderId="11" xfId="44" applyFill="1" applyBorder="1" applyAlignment="1">
      <alignment/>
    </xf>
    <xf numFmtId="0" fontId="0" fillId="34" borderId="45" xfId="0" applyFill="1" applyBorder="1" applyAlignment="1">
      <alignment/>
    </xf>
    <xf numFmtId="8" fontId="0" fillId="0" borderId="100" xfId="0" applyNumberFormat="1" applyBorder="1" applyAlignment="1">
      <alignment/>
    </xf>
    <xf numFmtId="0" fontId="0" fillId="34" borderId="100" xfId="0" applyFill="1" applyBorder="1" applyAlignment="1">
      <alignment/>
    </xf>
    <xf numFmtId="0" fontId="0" fillId="0" borderId="100" xfId="0" applyBorder="1" applyAlignment="1">
      <alignment/>
    </xf>
    <xf numFmtId="0" fontId="0" fillId="0" borderId="11" xfId="0" applyFont="1" applyBorder="1" applyAlignment="1">
      <alignment horizontal="center" vertical="center" wrapText="1"/>
    </xf>
    <xf numFmtId="0" fontId="0" fillId="0" borderId="94" xfId="0" applyFont="1" applyBorder="1" applyAlignment="1">
      <alignment horizontal="center" vertical="center" wrapText="1"/>
    </xf>
    <xf numFmtId="44" fontId="0" fillId="0" borderId="100" xfId="44" applyBorder="1" applyAlignment="1">
      <alignment/>
    </xf>
    <xf numFmtId="0" fontId="0" fillId="0" borderId="39" xfId="0" applyBorder="1" applyAlignment="1">
      <alignment/>
    </xf>
    <xf numFmtId="164" fontId="0" fillId="0" borderId="11" xfId="0" applyNumberFormat="1" applyBorder="1" applyAlignment="1">
      <alignment/>
    </xf>
    <xf numFmtId="0" fontId="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0" fillId="2" borderId="45" xfId="0" applyFill="1" applyBorder="1" applyAlignment="1">
      <alignment horizontal="center" vertical="center" wrapText="1"/>
    </xf>
    <xf numFmtId="0" fontId="0" fillId="2" borderId="45" xfId="0" applyFont="1" applyFill="1" applyBorder="1" applyAlignment="1">
      <alignment horizontal="center" vertical="center" wrapText="1"/>
    </xf>
    <xf numFmtId="6" fontId="0" fillId="2" borderId="45" xfId="0" applyNumberFormat="1" applyFill="1" applyBorder="1" applyAlignment="1">
      <alignment horizontal="center" vertical="center" wrapText="1"/>
    </xf>
    <xf numFmtId="8" fontId="0" fillId="2" borderId="45" xfId="0" applyNumberFormat="1" applyFill="1" applyBorder="1" applyAlignment="1">
      <alignment/>
    </xf>
    <xf numFmtId="8" fontId="2" fillId="2" borderId="11" xfId="0" applyNumberFormat="1" applyFont="1" applyFill="1" applyBorder="1" applyAlignment="1">
      <alignment horizontal="center" vertical="center"/>
    </xf>
    <xf numFmtId="8" fontId="2" fillId="2" borderId="44" xfId="0" applyNumberFormat="1" applyFont="1" applyFill="1" applyBorder="1" applyAlignment="1">
      <alignment horizontal="center" vertical="center"/>
    </xf>
    <xf numFmtId="8" fontId="0" fillId="2" borderId="11" xfId="0" applyNumberFormat="1" applyFill="1" applyBorder="1" applyAlignment="1">
      <alignment/>
    </xf>
    <xf numFmtId="0" fontId="2" fillId="2" borderId="12" xfId="0" applyFont="1" applyFill="1" applyBorder="1" applyAlignment="1">
      <alignment vertical="center"/>
    </xf>
    <xf numFmtId="164" fontId="0" fillId="0" borderId="45" xfId="0" applyNumberFormat="1" applyBorder="1" applyAlignment="1">
      <alignment/>
    </xf>
    <xf numFmtId="44" fontId="0" fillId="2" borderId="45" xfId="44" applyFill="1" applyBorder="1" applyAlignment="1">
      <alignment/>
    </xf>
    <xf numFmtId="0" fontId="0" fillId="2" borderId="45" xfId="0" applyFill="1" applyBorder="1" applyAlignment="1">
      <alignment/>
    </xf>
    <xf numFmtId="0" fontId="72" fillId="0" borderId="18" xfId="0" applyFont="1" applyBorder="1" applyAlignment="1">
      <alignment horizontal="left"/>
    </xf>
    <xf numFmtId="0" fontId="2" fillId="2" borderId="11" xfId="0" applyFont="1" applyFill="1" applyBorder="1" applyAlignment="1">
      <alignment vertical="center"/>
    </xf>
    <xf numFmtId="0" fontId="0" fillId="2" borderId="11" xfId="0" applyFill="1" applyBorder="1" applyAlignment="1">
      <alignment/>
    </xf>
    <xf numFmtId="164" fontId="0" fillId="2" borderId="45" xfId="0" applyNumberFormat="1" applyFill="1" applyBorder="1" applyAlignment="1">
      <alignment/>
    </xf>
    <xf numFmtId="0" fontId="0" fillId="0" borderId="101" xfId="0" applyBorder="1" applyAlignment="1">
      <alignment/>
    </xf>
    <xf numFmtId="0" fontId="2" fillId="33" borderId="11" xfId="0" applyFont="1" applyFill="1" applyBorder="1" applyAlignment="1">
      <alignment vertical="center"/>
    </xf>
    <xf numFmtId="44" fontId="0" fillId="33" borderId="11" xfId="44" applyFill="1" applyBorder="1" applyAlignment="1">
      <alignment/>
    </xf>
    <xf numFmtId="8" fontId="0" fillId="33" borderId="99" xfId="0" applyNumberFormat="1" applyFill="1" applyBorder="1" applyAlignment="1">
      <alignment/>
    </xf>
    <xf numFmtId="44" fontId="0" fillId="33" borderId="45" xfId="44" applyFill="1" applyBorder="1" applyAlignment="1">
      <alignment/>
    </xf>
    <xf numFmtId="0" fontId="2" fillId="33" borderId="11" xfId="0" applyFont="1" applyFill="1" applyBorder="1" applyAlignment="1">
      <alignment vertical="center"/>
    </xf>
    <xf numFmtId="44" fontId="0" fillId="33" borderId="39" xfId="44" applyFill="1" applyBorder="1" applyAlignment="1">
      <alignment/>
    </xf>
    <xf numFmtId="0" fontId="0" fillId="33" borderId="11" xfId="0" applyFill="1" applyBorder="1" applyAlignment="1">
      <alignment vertical="center"/>
    </xf>
    <xf numFmtId="0" fontId="0" fillId="33" borderId="100" xfId="0" applyFill="1" applyBorder="1" applyAlignment="1">
      <alignment/>
    </xf>
    <xf numFmtId="8" fontId="2" fillId="34" borderId="45" xfId="0" applyNumberFormat="1" applyFont="1" applyFill="1" applyBorder="1" applyAlignment="1">
      <alignment horizontal="center" vertical="center"/>
    </xf>
    <xf numFmtId="0" fontId="73" fillId="0" borderId="102" xfId="0" applyFont="1" applyBorder="1" applyAlignment="1">
      <alignment horizontal="center" vertical="center"/>
    </xf>
    <xf numFmtId="0" fontId="73" fillId="0" borderId="103" xfId="0" applyFont="1" applyBorder="1" applyAlignment="1">
      <alignment horizontal="center" vertical="center"/>
    </xf>
    <xf numFmtId="0" fontId="2" fillId="33" borderId="12" xfId="0" applyFont="1" applyFill="1" applyBorder="1" applyAlignment="1">
      <alignment horizontal="left" vertical="center"/>
    </xf>
    <xf numFmtId="8" fontId="0" fillId="33" borderId="104" xfId="0" applyNumberFormat="1" applyFill="1" applyBorder="1" applyAlignment="1">
      <alignment/>
    </xf>
    <xf numFmtId="0" fontId="2" fillId="0" borderId="47" xfId="0" applyFont="1" applyBorder="1" applyAlignment="1">
      <alignment horizontal="left" vertical="center"/>
    </xf>
    <xf numFmtId="8" fontId="0" fillId="0" borderId="105" xfId="0" applyNumberFormat="1" applyBorder="1" applyAlignment="1">
      <alignment/>
    </xf>
    <xf numFmtId="0" fontId="73" fillId="0" borderId="106" xfId="0" applyFont="1" applyBorder="1" applyAlignment="1">
      <alignment horizontal="center" vertical="center"/>
    </xf>
    <xf numFmtId="8" fontId="0" fillId="0" borderId="107" xfId="0" applyNumberFormat="1" applyBorder="1" applyAlignment="1">
      <alignment/>
    </xf>
    <xf numFmtId="0" fontId="2" fillId="0" borderId="47" xfId="0" applyFont="1" applyBorder="1" applyAlignment="1">
      <alignment vertical="center"/>
    </xf>
    <xf numFmtId="44" fontId="0" fillId="0" borderId="48" xfId="44" applyBorder="1" applyAlignment="1">
      <alignment/>
    </xf>
    <xf numFmtId="44" fontId="0" fillId="33" borderId="46" xfId="44" applyFill="1" applyBorder="1" applyAlignment="1">
      <alignment/>
    </xf>
    <xf numFmtId="44" fontId="0" fillId="33" borderId="12" xfId="44" applyFill="1" applyBorder="1" applyAlignment="1">
      <alignment/>
    </xf>
    <xf numFmtId="44" fontId="2" fillId="0" borderId="108" xfId="44" applyFont="1" applyBorder="1" applyAlignment="1">
      <alignment horizontal="right"/>
    </xf>
    <xf numFmtId="44" fontId="0" fillId="0" borderId="82" xfId="44" applyBorder="1" applyAlignment="1">
      <alignment/>
    </xf>
    <xf numFmtId="8" fontId="71" fillId="0" borderId="109" xfId="0" applyNumberFormat="1" applyFont="1" applyBorder="1" applyAlignment="1">
      <alignment horizontal="center" vertical="center"/>
    </xf>
    <xf numFmtId="0" fontId="2" fillId="34" borderId="59" xfId="0" applyFont="1" applyFill="1" applyBorder="1" applyAlignment="1">
      <alignment horizontal="center" vertical="center"/>
    </xf>
    <xf numFmtId="0" fontId="0" fillId="34" borderId="110" xfId="0" applyFill="1" applyBorder="1" applyAlignment="1">
      <alignment/>
    </xf>
    <xf numFmtId="0" fontId="0" fillId="34" borderId="76" xfId="0" applyFill="1" applyBorder="1" applyAlignment="1">
      <alignment/>
    </xf>
    <xf numFmtId="8" fontId="0" fillId="0" borderId="111" xfId="0" applyNumberFormat="1" applyBorder="1" applyAlignment="1">
      <alignment/>
    </xf>
    <xf numFmtId="8" fontId="71" fillId="0" borderId="112" xfId="0" applyNumberFormat="1" applyFont="1" applyBorder="1" applyAlignment="1">
      <alignment horizontal="center" vertical="center"/>
    </xf>
    <xf numFmtId="0" fontId="2" fillId="33" borderId="113" xfId="0" applyFont="1" applyFill="1" applyBorder="1" applyAlignment="1">
      <alignment vertical="center"/>
    </xf>
    <xf numFmtId="44" fontId="0" fillId="33" borderId="113" xfId="44" applyFont="1" applyFill="1" applyBorder="1" applyAlignment="1">
      <alignment/>
    </xf>
    <xf numFmtId="8" fontId="0" fillId="33" borderId="114" xfId="0" applyNumberFormat="1" applyFill="1" applyBorder="1" applyAlignment="1">
      <alignment/>
    </xf>
    <xf numFmtId="44" fontId="0" fillId="33" borderId="114" xfId="44" applyFill="1" applyBorder="1" applyAlignment="1">
      <alignment/>
    </xf>
    <xf numFmtId="44" fontId="0" fillId="33" borderId="113" xfId="44" applyFill="1" applyBorder="1" applyAlignment="1">
      <alignment/>
    </xf>
    <xf numFmtId="44" fontId="2" fillId="33" borderId="115" xfId="44" applyFont="1" applyFill="1" applyBorder="1" applyAlignment="1">
      <alignment horizontal="right"/>
    </xf>
    <xf numFmtId="44" fontId="0" fillId="0" borderId="48" xfId="44" applyFont="1" applyBorder="1" applyAlignment="1">
      <alignment/>
    </xf>
    <xf numFmtId="0" fontId="2" fillId="33" borderId="116" xfId="0" applyFont="1" applyFill="1" applyBorder="1" applyAlignment="1">
      <alignment vertical="center"/>
    </xf>
    <xf numFmtId="44" fontId="0" fillId="33" borderId="114" xfId="44" applyFont="1" applyFill="1" applyBorder="1" applyAlignment="1">
      <alignment/>
    </xf>
    <xf numFmtId="8" fontId="0" fillId="33" borderId="117" xfId="0" applyNumberFormat="1" applyFill="1" applyBorder="1" applyAlignment="1">
      <alignment/>
    </xf>
    <xf numFmtId="8" fontId="0" fillId="0" borderId="118" xfId="0" applyNumberFormat="1" applyBorder="1" applyAlignment="1">
      <alignment/>
    </xf>
    <xf numFmtId="0" fontId="2" fillId="34" borderId="96" xfId="0" applyFont="1" applyFill="1" applyBorder="1" applyAlignment="1">
      <alignment vertical="center"/>
    </xf>
    <xf numFmtId="164" fontId="0" fillId="34" borderId="45" xfId="0" applyNumberFormat="1" applyFill="1" applyBorder="1" applyAlignment="1">
      <alignment/>
    </xf>
    <xf numFmtId="0" fontId="2" fillId="34" borderId="12" xfId="0" applyFont="1" applyFill="1" applyBorder="1" applyAlignment="1">
      <alignment vertical="center"/>
    </xf>
    <xf numFmtId="0" fontId="2" fillId="34" borderId="59" xfId="0" applyFont="1" applyFill="1" applyBorder="1" applyAlignment="1">
      <alignment vertical="center"/>
    </xf>
    <xf numFmtId="44" fontId="0" fillId="34" borderId="45" xfId="44" applyFill="1" applyBorder="1" applyAlignment="1">
      <alignment/>
    </xf>
    <xf numFmtId="0" fontId="3" fillId="34" borderId="54" xfId="0" applyFont="1" applyFill="1" applyBorder="1" applyAlignment="1">
      <alignment horizontal="center" vertical="center" wrapText="1"/>
    </xf>
    <xf numFmtId="0" fontId="0" fillId="34" borderId="44" xfId="0" applyFill="1" applyBorder="1" applyAlignment="1">
      <alignment horizontal="center" vertical="center" wrapText="1"/>
    </xf>
    <xf numFmtId="0" fontId="0" fillId="34" borderId="44" xfId="0" applyFont="1" applyFill="1" applyBorder="1" applyAlignment="1">
      <alignment horizontal="center" vertical="center" wrapText="1"/>
    </xf>
    <xf numFmtId="44" fontId="0" fillId="34" borderId="11" xfId="44" applyFont="1" applyFill="1" applyBorder="1" applyAlignment="1">
      <alignment horizontal="center" vertical="center" wrapText="1"/>
    </xf>
    <xf numFmtId="6" fontId="0" fillId="34" borderId="37" xfId="0" applyNumberFormat="1" applyFill="1" applyBorder="1" applyAlignment="1">
      <alignment horizontal="center" vertical="center" wrapText="1"/>
    </xf>
    <xf numFmtId="44" fontId="0" fillId="0" borderId="119" xfId="44" applyFont="1" applyBorder="1" applyAlignment="1">
      <alignment/>
    </xf>
    <xf numFmtId="0" fontId="10" fillId="0" borderId="17" xfId="0" applyFont="1" applyBorder="1" applyAlignment="1">
      <alignment horizontal="left"/>
    </xf>
    <xf numFmtId="0" fontId="10" fillId="0" borderId="18" xfId="0" applyFont="1" applyBorder="1" applyAlignment="1">
      <alignment horizontal="left"/>
    </xf>
    <xf numFmtId="0" fontId="0" fillId="0" borderId="16" xfId="0" applyBorder="1" applyAlignment="1">
      <alignment horizontal="left"/>
    </xf>
    <xf numFmtId="0" fontId="0" fillId="0" borderId="0" xfId="0" applyBorder="1" applyAlignment="1">
      <alignment horizontal="left"/>
    </xf>
    <xf numFmtId="0" fontId="0" fillId="0" borderId="0" xfId="0" applyFont="1" applyAlignment="1">
      <alignment horizontal="left"/>
    </xf>
    <xf numFmtId="0" fontId="0" fillId="0" borderId="18" xfId="0" applyFont="1" applyBorder="1" applyAlignment="1">
      <alignment horizontal="left"/>
    </xf>
    <xf numFmtId="0" fontId="72" fillId="0" borderId="0" xfId="0" applyFont="1" applyAlignment="1">
      <alignment horizontal="left"/>
    </xf>
    <xf numFmtId="0" fontId="71" fillId="0" borderId="18" xfId="0" applyFont="1" applyBorder="1" applyAlignment="1">
      <alignment horizontal="left"/>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3" xfId="0" applyFont="1" applyBorder="1" applyAlignment="1">
      <alignment horizontal="center"/>
    </xf>
    <xf numFmtId="0" fontId="8" fillId="0" borderId="16" xfId="0" applyFont="1" applyBorder="1" applyAlignment="1">
      <alignment horizontal="left"/>
    </xf>
    <xf numFmtId="0" fontId="8" fillId="0" borderId="0" xfId="0" applyFont="1" applyBorder="1" applyAlignment="1">
      <alignment horizontal="left"/>
    </xf>
    <xf numFmtId="0" fontId="16" fillId="0" borderId="17" xfId="0" applyFont="1" applyBorder="1" applyAlignment="1">
      <alignment horizontal="left"/>
    </xf>
    <xf numFmtId="0" fontId="16" fillId="0" borderId="18" xfId="0" applyFont="1" applyBorder="1" applyAlignment="1">
      <alignment horizontal="left"/>
    </xf>
    <xf numFmtId="44" fontId="0" fillId="0" borderId="0" xfId="44" applyFont="1" applyAlignment="1">
      <alignment horizontal="right"/>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1" xfId="0" applyBorder="1" applyAlignment="1">
      <alignment/>
    </xf>
    <xf numFmtId="0" fontId="0" fillId="0" borderId="122" xfId="0" applyBorder="1" applyAlignment="1">
      <alignment/>
    </xf>
    <xf numFmtId="0" fontId="0" fillId="0" borderId="123" xfId="0" applyBorder="1" applyAlignment="1">
      <alignment horizontal="center" vertical="center"/>
    </xf>
    <xf numFmtId="0" fontId="0" fillId="0" borderId="124" xfId="0" applyBorder="1" applyAlignment="1">
      <alignment horizontal="center" vertical="center"/>
    </xf>
    <xf numFmtId="8" fontId="2" fillId="0" borderId="0" xfId="0" applyNumberFormat="1" applyFont="1" applyBorder="1" applyAlignment="1">
      <alignment horizontal="center" vertical="center"/>
    </xf>
    <xf numFmtId="0" fontId="2" fillId="0" borderId="125" xfId="0" applyFont="1" applyBorder="1" applyAlignment="1">
      <alignment horizontal="center" vertical="center" wrapText="1"/>
    </xf>
    <xf numFmtId="0" fontId="0" fillId="0" borderId="126" xfId="0" applyBorder="1" applyAlignment="1">
      <alignment horizontal="center" vertical="center" wrapText="1"/>
    </xf>
    <xf numFmtId="0" fontId="0" fillId="0" borderId="127" xfId="0" applyBorder="1" applyAlignment="1">
      <alignment horizontal="center" vertical="center" wrapText="1"/>
    </xf>
    <xf numFmtId="44" fontId="2" fillId="0" borderId="0" xfId="44" applyFont="1" applyBorder="1" applyAlignment="1">
      <alignment horizontal="center" vertical="center"/>
    </xf>
    <xf numFmtId="44" fontId="0" fillId="0" borderId="0" xfId="44" applyFont="1" applyBorder="1" applyAlignment="1">
      <alignment horizontal="right"/>
    </xf>
    <xf numFmtId="8" fontId="2" fillId="0" borderId="34" xfId="0" applyNumberFormat="1" applyFont="1" applyBorder="1" applyAlignment="1">
      <alignment horizontal="center" vertical="center" wrapText="1"/>
    </xf>
    <xf numFmtId="8" fontId="2" fillId="0" borderId="16" xfId="0" applyNumberFormat="1" applyFont="1" applyBorder="1" applyAlignment="1">
      <alignment horizontal="center" vertical="center" wrapText="1"/>
    </xf>
    <xf numFmtId="8" fontId="13" fillId="0" borderId="35" xfId="0" applyNumberFormat="1" applyFont="1" applyBorder="1" applyAlignment="1">
      <alignment horizontal="center"/>
    </xf>
    <xf numFmtId="44" fontId="7" fillId="0" borderId="0" xfId="44" applyFont="1" applyAlignment="1">
      <alignment horizontal="center"/>
    </xf>
    <xf numFmtId="44" fontId="7" fillId="0" borderId="18" xfId="44" applyFont="1" applyBorder="1" applyAlignment="1">
      <alignment horizontal="center"/>
    </xf>
    <xf numFmtId="44" fontId="7" fillId="0" borderId="32" xfId="44" applyFont="1" applyBorder="1" applyAlignment="1">
      <alignment horizontal="center"/>
    </xf>
    <xf numFmtId="44" fontId="0" fillId="0" borderId="0" xfId="44" applyNumberFormat="1" applyFont="1" applyAlignment="1">
      <alignment horizontal="right"/>
    </xf>
    <xf numFmtId="0" fontId="2" fillId="0" borderId="34" xfId="0" applyFont="1" applyBorder="1" applyAlignment="1">
      <alignment horizontal="left"/>
    </xf>
    <xf numFmtId="0" fontId="2" fillId="0" borderId="35" xfId="0" applyFont="1" applyBorder="1" applyAlignment="1">
      <alignment horizontal="left"/>
    </xf>
    <xf numFmtId="0" fontId="0" fillId="0" borderId="16" xfId="0" applyBorder="1" applyAlignment="1">
      <alignment horizontal="center"/>
    </xf>
    <xf numFmtId="0" fontId="0" fillId="0" borderId="0" xfId="0" applyBorder="1" applyAlignment="1">
      <alignment horizontal="center"/>
    </xf>
    <xf numFmtId="44" fontId="14" fillId="0" borderId="18" xfId="44" applyFont="1" applyBorder="1" applyAlignment="1">
      <alignment horizontal="center"/>
    </xf>
    <xf numFmtId="44" fontId="0" fillId="0" borderId="0" xfId="44" applyFont="1" applyAlignment="1">
      <alignment horizontal="right"/>
    </xf>
    <xf numFmtId="44" fontId="71" fillId="0" borderId="18" xfId="44" applyFont="1" applyBorder="1" applyAlignment="1">
      <alignment horizontal="right"/>
    </xf>
    <xf numFmtId="44" fontId="0" fillId="0" borderId="128" xfId="44" applyFont="1" applyBorder="1" applyAlignment="1">
      <alignment horizontal="center"/>
    </xf>
    <xf numFmtId="8" fontId="0" fillId="0" borderId="18" xfId="44" applyNumberFormat="1" applyFont="1" applyBorder="1" applyAlignment="1">
      <alignment horizontal="center"/>
    </xf>
    <xf numFmtId="44" fontId="0" fillId="0" borderId="18" xfId="44" applyFont="1" applyBorder="1" applyAlignment="1">
      <alignment horizontal="center"/>
    </xf>
    <xf numFmtId="44" fontId="7" fillId="0" borderId="19" xfId="44" applyFont="1" applyBorder="1" applyAlignment="1">
      <alignment horizontal="center"/>
    </xf>
    <xf numFmtId="44" fontId="0" fillId="0" borderId="0" xfId="44" applyFont="1" applyAlignment="1">
      <alignment horizontal="center"/>
    </xf>
    <xf numFmtId="44" fontId="0" fillId="0" borderId="19" xfId="44" applyFont="1" applyBorder="1" applyAlignment="1">
      <alignment horizontal="center"/>
    </xf>
    <xf numFmtId="44" fontId="72" fillId="0" borderId="0" xfId="44" applyFont="1" applyAlignment="1">
      <alignment horizontal="center"/>
    </xf>
    <xf numFmtId="44" fontId="72" fillId="0" borderId="19" xfId="44" applyFont="1" applyBorder="1" applyAlignment="1">
      <alignment horizontal="center"/>
    </xf>
    <xf numFmtId="44" fontId="0" fillId="0" borderId="0" xfId="44" applyFont="1" applyAlignment="1">
      <alignment horizontal="center"/>
    </xf>
    <xf numFmtId="44" fontId="0" fillId="0" borderId="19" xfId="44" applyFont="1" applyBorder="1" applyAlignment="1">
      <alignment horizontal="center"/>
    </xf>
    <xf numFmtId="0" fontId="0" fillId="0" borderId="16" xfId="0" applyFill="1" applyBorder="1" applyAlignment="1">
      <alignment horizontal="left"/>
    </xf>
    <xf numFmtId="0" fontId="0" fillId="0" borderId="0" xfId="0" applyFill="1" applyBorder="1" applyAlignment="1">
      <alignment horizontal="left"/>
    </xf>
    <xf numFmtId="44" fontId="0" fillId="0" borderId="19" xfId="44" applyFont="1" applyBorder="1" applyAlignment="1">
      <alignment horizontal="right"/>
    </xf>
    <xf numFmtId="0" fontId="8" fillId="0" borderId="0" xfId="0" applyFont="1" applyAlignment="1">
      <alignment horizontal="left"/>
    </xf>
    <xf numFmtId="0" fontId="74" fillId="0" borderId="18" xfId="0" applyFont="1" applyBorder="1" applyAlignment="1">
      <alignment horizontal="left"/>
    </xf>
    <xf numFmtId="0" fontId="2" fillId="0" borderId="0" xfId="0" applyFont="1" applyAlignment="1">
      <alignment horizontal="center" vertical="center"/>
    </xf>
    <xf numFmtId="0" fontId="0" fillId="0" borderId="0" xfId="0" applyAlignment="1">
      <alignment horizontal="center" vertical="center"/>
    </xf>
    <xf numFmtId="44" fontId="11" fillId="0" borderId="0" xfId="44" applyFont="1" applyBorder="1" applyAlignment="1">
      <alignment horizontal="center"/>
    </xf>
    <xf numFmtId="44" fontId="11" fillId="0" borderId="19" xfId="44" applyFont="1" applyBorder="1" applyAlignment="1">
      <alignment horizontal="center"/>
    </xf>
    <xf numFmtId="44" fontId="0" fillId="0" borderId="0" xfId="44" applyBorder="1" applyAlignment="1">
      <alignment horizontal="right"/>
    </xf>
    <xf numFmtId="44" fontId="0" fillId="0" borderId="19" xfId="44" applyBorder="1" applyAlignment="1">
      <alignment horizontal="right"/>
    </xf>
    <xf numFmtId="44" fontId="0" fillId="0" borderId="0" xfId="44" applyFont="1" applyBorder="1" applyAlignment="1">
      <alignment horizontal="right"/>
    </xf>
    <xf numFmtId="44" fontId="0" fillId="0" borderId="19" xfId="44" applyFont="1" applyBorder="1" applyAlignment="1">
      <alignment horizontal="right"/>
    </xf>
    <xf numFmtId="44" fontId="11" fillId="0" borderId="35" xfId="44" applyFont="1" applyBorder="1" applyAlignment="1">
      <alignment horizontal="center"/>
    </xf>
    <xf numFmtId="44" fontId="11" fillId="0" borderId="33" xfId="44" applyFont="1" applyBorder="1" applyAlignment="1">
      <alignment horizontal="center"/>
    </xf>
    <xf numFmtId="0" fontId="0" fillId="0" borderId="0" xfId="0" applyFont="1" applyBorder="1" applyAlignment="1">
      <alignment horizontal="left"/>
    </xf>
    <xf numFmtId="44" fontId="8" fillId="0" borderId="0" xfId="44" applyFont="1" applyBorder="1" applyAlignment="1">
      <alignment horizontal="center"/>
    </xf>
    <xf numFmtId="44" fontId="8" fillId="0" borderId="19" xfId="44" applyFont="1" applyBorder="1" applyAlignment="1">
      <alignment horizontal="center"/>
    </xf>
    <xf numFmtId="44" fontId="8" fillId="0" borderId="18" xfId="44" applyFont="1" applyBorder="1" applyAlignment="1">
      <alignment horizontal="center"/>
    </xf>
    <xf numFmtId="44" fontId="8" fillId="0" borderId="32" xfId="44" applyFont="1" applyBorder="1" applyAlignment="1">
      <alignment horizontal="center"/>
    </xf>
    <xf numFmtId="44" fontId="0" fillId="0" borderId="35" xfId="44" applyBorder="1" applyAlignment="1">
      <alignment horizontal="right"/>
    </xf>
    <xf numFmtId="44" fontId="0" fillId="0" borderId="33" xfId="44" applyBorder="1" applyAlignment="1">
      <alignment horizontal="right"/>
    </xf>
    <xf numFmtId="44" fontId="0" fillId="0" borderId="18" xfId="44" applyFont="1" applyBorder="1" applyAlignment="1">
      <alignment horizontal="center"/>
    </xf>
    <xf numFmtId="44" fontId="0" fillId="0" borderId="32" xfId="44" applyFont="1" applyBorder="1" applyAlignment="1">
      <alignment horizontal="center"/>
    </xf>
    <xf numFmtId="44" fontId="0" fillId="0" borderId="0" xfId="44" applyFont="1" applyBorder="1" applyAlignment="1">
      <alignment horizontal="center"/>
    </xf>
    <xf numFmtId="44" fontId="0" fillId="0" borderId="0" xfId="44" applyBorder="1" applyAlignment="1">
      <alignment horizontal="center"/>
    </xf>
    <xf numFmtId="44" fontId="0" fillId="0" borderId="19" xfId="44" applyBorder="1" applyAlignment="1">
      <alignment horizontal="center"/>
    </xf>
    <xf numFmtId="44" fontId="0" fillId="0" borderId="15" xfId="44" applyBorder="1" applyAlignment="1">
      <alignment horizontal="center"/>
    </xf>
    <xf numFmtId="44" fontId="0" fillId="0" borderId="129" xfId="44" applyBorder="1" applyAlignment="1">
      <alignment horizontal="center"/>
    </xf>
    <xf numFmtId="0" fontId="0" fillId="0" borderId="130" xfId="0" applyBorder="1" applyAlignment="1">
      <alignment horizontal="center" vertical="center"/>
    </xf>
    <xf numFmtId="0" fontId="0" fillId="0" borderId="130" xfId="0" applyBorder="1" applyAlignment="1">
      <alignment/>
    </xf>
    <xf numFmtId="0" fontId="2" fillId="0" borderId="47" xfId="0" applyFont="1" applyBorder="1" applyAlignment="1">
      <alignment horizontal="center" vertical="center" wrapText="1"/>
    </xf>
    <xf numFmtId="0" fontId="0" fillId="0" borderId="47" xfId="0" applyBorder="1" applyAlignment="1">
      <alignment horizontal="center" vertical="center" wrapText="1"/>
    </xf>
    <xf numFmtId="0" fontId="0" fillId="0" borderId="108" xfId="0" applyBorder="1" applyAlignment="1">
      <alignment horizontal="center" vertical="center" wrapText="1"/>
    </xf>
    <xf numFmtId="8" fontId="13" fillId="0" borderId="131" xfId="0" applyNumberFormat="1" applyFont="1" applyBorder="1" applyAlignment="1">
      <alignment horizontal="center"/>
    </xf>
    <xf numFmtId="8" fontId="13" fillId="0" borderId="132" xfId="0" applyNumberFormat="1" applyFont="1" applyBorder="1" applyAlignment="1">
      <alignment horizontal="center"/>
    </xf>
    <xf numFmtId="8" fontId="13" fillId="0" borderId="133" xfId="0" applyNumberFormat="1" applyFont="1" applyBorder="1" applyAlignment="1">
      <alignment horizontal="center"/>
    </xf>
    <xf numFmtId="44" fontId="2" fillId="0" borderId="19" xfId="44" applyFont="1" applyBorder="1" applyAlignment="1">
      <alignment horizontal="center" vertical="center"/>
    </xf>
    <xf numFmtId="0" fontId="0" fillId="0" borderId="0" xfId="0" applyAlignment="1">
      <alignment horizontal="left"/>
    </xf>
    <xf numFmtId="44" fontId="10" fillId="0" borderId="18" xfId="44" applyFont="1" applyBorder="1" applyAlignment="1">
      <alignment horizontal="right"/>
    </xf>
    <xf numFmtId="44" fontId="10" fillId="0" borderId="32" xfId="44" applyFont="1" applyBorder="1" applyAlignment="1">
      <alignment horizontal="right"/>
    </xf>
    <xf numFmtId="0" fontId="0" fillId="0" borderId="0" xfId="0" applyAlignment="1">
      <alignment horizontal="center"/>
    </xf>
    <xf numFmtId="0" fontId="7" fillId="0" borderId="17" xfId="0" applyFont="1" applyBorder="1" applyAlignment="1">
      <alignment horizontal="left"/>
    </xf>
    <xf numFmtId="0" fontId="7" fillId="0" borderId="18" xfId="0" applyFont="1" applyBorder="1" applyAlignment="1">
      <alignment horizontal="left"/>
    </xf>
    <xf numFmtId="0" fontId="2" fillId="0" borderId="131" xfId="0" applyFont="1" applyBorder="1" applyAlignment="1">
      <alignment horizontal="center"/>
    </xf>
    <xf numFmtId="0" fontId="2" fillId="0" borderId="132" xfId="0" applyFont="1" applyBorder="1" applyAlignment="1">
      <alignment horizontal="center"/>
    </xf>
    <xf numFmtId="0" fontId="2" fillId="0" borderId="133" xfId="0" applyFont="1" applyBorder="1" applyAlignment="1">
      <alignment horizontal="center"/>
    </xf>
    <xf numFmtId="44" fontId="0" fillId="0" borderId="18" xfId="44" applyBorder="1" applyAlignment="1">
      <alignment horizontal="right"/>
    </xf>
    <xf numFmtId="44" fontId="0" fillId="0" borderId="32" xfId="44" applyBorder="1" applyAlignment="1">
      <alignment horizontal="right"/>
    </xf>
    <xf numFmtId="44" fontId="10" fillId="0" borderId="18" xfId="44" applyFont="1" applyBorder="1" applyAlignment="1">
      <alignment horizontal="center"/>
    </xf>
    <xf numFmtId="44" fontId="10" fillId="0" borderId="32" xfId="44" applyFont="1" applyBorder="1" applyAlignment="1">
      <alignment horizontal="center"/>
    </xf>
    <xf numFmtId="0" fontId="2" fillId="0" borderId="17" xfId="0" applyFont="1" applyBorder="1" applyAlignment="1">
      <alignment horizontal="left"/>
    </xf>
    <xf numFmtId="0" fontId="2" fillId="0" borderId="18" xfId="0" applyFont="1" applyBorder="1" applyAlignment="1">
      <alignment horizontal="left"/>
    </xf>
    <xf numFmtId="0" fontId="0" fillId="0" borderId="132" xfId="0" applyBorder="1" applyAlignment="1">
      <alignment/>
    </xf>
    <xf numFmtId="0" fontId="0" fillId="0" borderId="133" xfId="0" applyBorder="1" applyAlignment="1">
      <alignment/>
    </xf>
    <xf numFmtId="0" fontId="8" fillId="0" borderId="18"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6" xfId="0" applyFont="1" applyBorder="1" applyAlignment="1">
      <alignment horizontal="left"/>
    </xf>
    <xf numFmtId="8" fontId="12" fillId="0" borderId="35" xfId="0" applyNumberFormat="1" applyFont="1" applyBorder="1" applyAlignment="1">
      <alignment horizontal="center"/>
    </xf>
    <xf numFmtId="8" fontId="12" fillId="0" borderId="33" xfId="0" applyNumberFormat="1" applyFont="1" applyBorder="1" applyAlignment="1">
      <alignment horizontal="center"/>
    </xf>
    <xf numFmtId="44" fontId="8" fillId="0" borderId="18" xfId="44" applyFont="1" applyBorder="1" applyAlignment="1">
      <alignment horizontal="right"/>
    </xf>
    <xf numFmtId="44" fontId="8" fillId="0" borderId="32" xfId="44" applyFont="1" applyBorder="1" applyAlignment="1">
      <alignment horizontal="right"/>
    </xf>
    <xf numFmtId="44" fontId="0" fillId="0" borderId="0" xfId="44" applyNumberFormat="1" applyFont="1" applyBorder="1" applyAlignment="1">
      <alignment horizontal="right"/>
    </xf>
    <xf numFmtId="44" fontId="0" fillId="0" borderId="18" xfId="44" applyFont="1" applyBorder="1" applyAlignment="1">
      <alignment horizontal="right"/>
    </xf>
    <xf numFmtId="44" fontId="0" fillId="0" borderId="32" xfId="44" applyFont="1" applyBorder="1" applyAlignment="1">
      <alignment horizontal="right"/>
    </xf>
    <xf numFmtId="0" fontId="0" fillId="0" borderId="35" xfId="0" applyFont="1" applyBorder="1" applyAlignment="1">
      <alignment horizontal="left"/>
    </xf>
    <xf numFmtId="44" fontId="8" fillId="0" borderId="35" xfId="44" applyFont="1" applyBorder="1" applyAlignment="1">
      <alignment horizontal="center"/>
    </xf>
    <xf numFmtId="44" fontId="8" fillId="0" borderId="33" xfId="44" applyFont="1" applyBorder="1" applyAlignment="1">
      <alignment horizontal="center"/>
    </xf>
    <xf numFmtId="0" fontId="2" fillId="0" borderId="0" xfId="0" applyFont="1" applyBorder="1" applyAlignment="1">
      <alignment horizontal="center" vertical="center"/>
    </xf>
    <xf numFmtId="0" fontId="0" fillId="0" borderId="0" xfId="0" applyBorder="1" applyAlignment="1">
      <alignment horizontal="center" vertical="center"/>
    </xf>
    <xf numFmtId="44" fontId="8" fillId="0" borderId="0" xfId="44" applyFont="1" applyBorder="1" applyAlignment="1">
      <alignment horizontal="right"/>
    </xf>
    <xf numFmtId="44" fontId="8" fillId="0" borderId="19" xfId="44" applyFont="1" applyBorder="1" applyAlignment="1">
      <alignment horizontal="right"/>
    </xf>
    <xf numFmtId="44" fontId="71" fillId="0" borderId="18" xfId="44" applyFont="1" applyBorder="1" applyAlignment="1">
      <alignment horizontal="center"/>
    </xf>
    <xf numFmtId="44" fontId="71" fillId="0" borderId="32" xfId="44" applyFont="1" applyBorder="1" applyAlignment="1">
      <alignment horizontal="center"/>
    </xf>
    <xf numFmtId="164" fontId="0" fillId="0" borderId="100" xfId="0" applyNumberFormat="1" applyBorder="1" applyAlignment="1">
      <alignment/>
    </xf>
    <xf numFmtId="44" fontId="0" fillId="0" borderId="12" xfId="44" applyBorder="1" applyAlignment="1">
      <alignment/>
    </xf>
    <xf numFmtId="0" fontId="0" fillId="0" borderId="134" xfId="0" applyBorder="1" applyAlignment="1">
      <alignment/>
    </xf>
    <xf numFmtId="44" fontId="0" fillId="34" borderId="11" xfId="44"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66"/>
  <sheetViews>
    <sheetView zoomScale="57" zoomScaleNormal="57" zoomScalePageLayoutView="0" workbookViewId="0" topLeftCell="A1">
      <pane xSplit="1" ySplit="2" topLeftCell="B31" activePane="bottomRight" state="frozen"/>
      <selection pane="topLeft" activeCell="A1" sqref="A1"/>
      <selection pane="topRight" activeCell="B1" sqref="B1"/>
      <selection pane="bottomLeft" activeCell="A3" sqref="A3"/>
      <selection pane="bottomRight" activeCell="J66" sqref="J66"/>
    </sheetView>
  </sheetViews>
  <sheetFormatPr defaultColWidth="9.140625" defaultRowHeight="12.75"/>
  <cols>
    <col min="1" max="1" width="58.8515625" style="0" customWidth="1"/>
    <col min="2" max="2" width="13.421875" style="0" bestFit="1" customWidth="1"/>
    <col min="3" max="3" width="14.57421875" style="0" customWidth="1"/>
    <col min="4" max="5" width="13.421875" style="0" bestFit="1" customWidth="1"/>
    <col min="6" max="6" width="13.421875" style="0" customWidth="1"/>
    <col min="7" max="10" width="13.421875" style="0" bestFit="1" customWidth="1"/>
    <col min="11" max="11" width="13.421875" style="0" customWidth="1"/>
    <col min="12" max="12" width="18.140625" style="0" customWidth="1"/>
    <col min="13" max="13" width="14.8515625" style="0" bestFit="1" customWidth="1"/>
    <col min="14" max="14" width="14.7109375" style="0" customWidth="1"/>
    <col min="15" max="15" width="15.7109375" style="0" customWidth="1"/>
    <col min="16" max="16" width="14.8515625" style="0" customWidth="1"/>
    <col min="17" max="17" width="13.421875" style="0" bestFit="1" customWidth="1"/>
    <col min="18" max="18" width="14.57421875" style="0" customWidth="1"/>
  </cols>
  <sheetData>
    <row r="1" spans="1:22" ht="39.75" customHeight="1" thickBot="1">
      <c r="A1" s="6" t="s">
        <v>13</v>
      </c>
      <c r="B1" s="361" t="s">
        <v>35</v>
      </c>
      <c r="C1" s="362"/>
      <c r="D1" s="363"/>
      <c r="E1" s="363"/>
      <c r="F1" s="363"/>
      <c r="G1" s="364"/>
      <c r="H1" s="365" t="s">
        <v>34</v>
      </c>
      <c r="I1" s="366"/>
      <c r="J1" s="368" t="s">
        <v>159</v>
      </c>
      <c r="K1" s="369"/>
      <c r="L1" s="369"/>
      <c r="M1" s="369"/>
      <c r="N1" s="369"/>
      <c r="O1" s="369"/>
      <c r="P1" s="369"/>
      <c r="Q1" s="369"/>
      <c r="R1" s="370"/>
      <c r="S1" s="11"/>
      <c r="T1" s="11"/>
      <c r="U1" s="11"/>
      <c r="V1" s="11"/>
    </row>
    <row r="2" spans="1:18" ht="39.75" customHeight="1" thickBot="1">
      <c r="A2" s="61" t="s">
        <v>347</v>
      </c>
      <c r="B2" s="51" t="s">
        <v>51</v>
      </c>
      <c r="C2" s="52" t="s">
        <v>162</v>
      </c>
      <c r="D2" s="53" t="s">
        <v>163</v>
      </c>
      <c r="E2" s="52" t="s">
        <v>116</v>
      </c>
      <c r="F2" s="53" t="s">
        <v>57</v>
      </c>
      <c r="G2" s="54" t="s">
        <v>58</v>
      </c>
      <c r="H2" s="55" t="s">
        <v>47</v>
      </c>
      <c r="I2" s="56" t="s">
        <v>121</v>
      </c>
      <c r="J2" s="57" t="s">
        <v>8</v>
      </c>
      <c r="K2" s="52" t="s">
        <v>42</v>
      </c>
      <c r="L2" s="52" t="s">
        <v>3</v>
      </c>
      <c r="M2" s="52" t="s">
        <v>2</v>
      </c>
      <c r="N2" s="52" t="s">
        <v>9</v>
      </c>
      <c r="O2" s="100" t="s">
        <v>321</v>
      </c>
      <c r="P2" s="52" t="s">
        <v>109</v>
      </c>
      <c r="Q2" s="52" t="s">
        <v>180</v>
      </c>
      <c r="R2" s="131" t="s">
        <v>322</v>
      </c>
    </row>
    <row r="3" spans="1:18" ht="18.75" thickTop="1">
      <c r="A3" s="336" t="s">
        <v>37</v>
      </c>
      <c r="B3" s="337"/>
      <c r="C3" s="337"/>
      <c r="D3" s="338"/>
      <c r="E3" s="337"/>
      <c r="F3" s="338"/>
      <c r="G3" s="337"/>
      <c r="H3" s="337"/>
      <c r="I3" s="337"/>
      <c r="J3" s="254"/>
      <c r="K3" s="254"/>
      <c r="L3" s="254"/>
      <c r="M3" s="254"/>
      <c r="N3" s="254"/>
      <c r="O3" s="339">
        <v>0</v>
      </c>
      <c r="P3" s="254"/>
      <c r="Q3" s="254"/>
      <c r="R3" s="340"/>
    </row>
    <row r="4" spans="1:18" ht="18" customHeight="1">
      <c r="A4" s="106" t="s">
        <v>36</v>
      </c>
      <c r="B4" s="115">
        <v>0</v>
      </c>
      <c r="C4" s="115">
        <f>B4*0.56</f>
        <v>0</v>
      </c>
      <c r="D4" s="115">
        <f>B4*0.44</f>
        <v>0</v>
      </c>
      <c r="E4" s="116"/>
      <c r="F4" s="116"/>
      <c r="G4" s="116"/>
      <c r="H4" s="115">
        <f aca="true" t="shared" si="0" ref="H4:H10">(B4*1.075)*0.6465</f>
        <v>0</v>
      </c>
      <c r="I4" s="115">
        <f aca="true" t="shared" si="1" ref="I4:I10">(B4*1.075)*0.3535</f>
        <v>0</v>
      </c>
      <c r="J4" s="115">
        <v>0</v>
      </c>
      <c r="K4" s="115">
        <v>0</v>
      </c>
      <c r="L4" s="115">
        <v>0</v>
      </c>
      <c r="M4" s="117"/>
      <c r="N4" s="117"/>
      <c r="O4" s="115">
        <v>0</v>
      </c>
      <c r="P4" s="117"/>
      <c r="Q4" s="117"/>
      <c r="R4" s="104"/>
    </row>
    <row r="5" spans="1:18" ht="18" customHeight="1">
      <c r="A5" s="107" t="s">
        <v>6</v>
      </c>
      <c r="B5" s="118">
        <v>0</v>
      </c>
      <c r="C5" s="119"/>
      <c r="D5" s="119"/>
      <c r="E5" s="119"/>
      <c r="F5" s="119"/>
      <c r="G5" s="118">
        <f>B5*1</f>
        <v>0</v>
      </c>
      <c r="H5" s="118">
        <f t="shared" si="0"/>
        <v>0</v>
      </c>
      <c r="I5" s="118">
        <f t="shared" si="1"/>
        <v>0</v>
      </c>
      <c r="J5" s="118">
        <v>0</v>
      </c>
      <c r="K5" s="118">
        <v>0</v>
      </c>
      <c r="L5" s="118">
        <v>0</v>
      </c>
      <c r="M5" s="120"/>
      <c r="N5" s="120"/>
      <c r="O5" s="118">
        <v>0</v>
      </c>
      <c r="P5" s="120"/>
      <c r="Q5" s="120"/>
      <c r="R5" s="101"/>
    </row>
    <row r="6" spans="1:18" ht="18" customHeight="1">
      <c r="A6" s="106" t="s">
        <v>136</v>
      </c>
      <c r="B6" s="115">
        <v>0</v>
      </c>
      <c r="C6" s="115">
        <f>(B6*0.56)/2</f>
        <v>0</v>
      </c>
      <c r="D6" s="115">
        <f>(B6*0.44)/2</f>
        <v>0</v>
      </c>
      <c r="E6" s="116"/>
      <c r="F6" s="116"/>
      <c r="G6" s="115">
        <f>B6/2</f>
        <v>0</v>
      </c>
      <c r="H6" s="115">
        <f t="shared" si="0"/>
        <v>0</v>
      </c>
      <c r="I6" s="115">
        <f t="shared" si="1"/>
        <v>0</v>
      </c>
      <c r="J6" s="115">
        <v>0</v>
      </c>
      <c r="K6" s="115">
        <v>0</v>
      </c>
      <c r="L6" s="115">
        <v>0</v>
      </c>
      <c r="M6" s="117"/>
      <c r="N6" s="117"/>
      <c r="O6" s="115">
        <v>0</v>
      </c>
      <c r="P6" s="117"/>
      <c r="Q6" s="117"/>
      <c r="R6" s="104"/>
    </row>
    <row r="7" spans="1:18" ht="18" customHeight="1">
      <c r="A7" s="107" t="s">
        <v>4</v>
      </c>
      <c r="B7" s="118">
        <v>0</v>
      </c>
      <c r="C7" s="118">
        <f>B7*0.56</f>
        <v>0</v>
      </c>
      <c r="D7" s="118">
        <f>B7*0.44</f>
        <v>0</v>
      </c>
      <c r="E7" s="120"/>
      <c r="F7" s="120"/>
      <c r="G7" s="120"/>
      <c r="H7" s="118">
        <f t="shared" si="0"/>
        <v>0</v>
      </c>
      <c r="I7" s="118">
        <f t="shared" si="1"/>
        <v>0</v>
      </c>
      <c r="J7" s="118">
        <v>0</v>
      </c>
      <c r="K7" s="118">
        <v>0</v>
      </c>
      <c r="L7" s="118">
        <v>0</v>
      </c>
      <c r="M7" s="120"/>
      <c r="N7" s="120"/>
      <c r="O7" s="118">
        <v>0</v>
      </c>
      <c r="P7" s="120"/>
      <c r="Q7" s="118">
        <v>0</v>
      </c>
      <c r="R7" s="101"/>
    </row>
    <row r="8" spans="1:18" ht="18" customHeight="1">
      <c r="A8" s="106" t="s">
        <v>10</v>
      </c>
      <c r="B8" s="115">
        <v>0</v>
      </c>
      <c r="C8" s="117"/>
      <c r="D8" s="117"/>
      <c r="E8" s="117"/>
      <c r="F8" s="117"/>
      <c r="G8" s="115">
        <f>B8*1</f>
        <v>0</v>
      </c>
      <c r="H8" s="115">
        <f t="shared" si="0"/>
        <v>0</v>
      </c>
      <c r="I8" s="115">
        <f t="shared" si="1"/>
        <v>0</v>
      </c>
      <c r="J8" s="115">
        <v>0</v>
      </c>
      <c r="K8" s="115">
        <v>0</v>
      </c>
      <c r="L8" s="115">
        <v>0</v>
      </c>
      <c r="M8" s="117"/>
      <c r="N8" s="117"/>
      <c r="O8" s="115">
        <v>0</v>
      </c>
      <c r="P8" s="117"/>
      <c r="Q8" s="117"/>
      <c r="R8" s="104"/>
    </row>
    <row r="9" spans="1:18" ht="18" customHeight="1">
      <c r="A9" s="108" t="s">
        <v>219</v>
      </c>
      <c r="B9" s="118">
        <v>0</v>
      </c>
      <c r="C9" s="120"/>
      <c r="D9" s="120"/>
      <c r="E9" s="120"/>
      <c r="F9" s="120"/>
      <c r="G9" s="118">
        <f>B9*1</f>
        <v>0</v>
      </c>
      <c r="H9" s="118">
        <f>(B9*1.075)*0.6465</f>
        <v>0</v>
      </c>
      <c r="I9" s="118">
        <f>(B9*1.075)*0.3535</f>
        <v>0</v>
      </c>
      <c r="J9" s="118">
        <v>0</v>
      </c>
      <c r="K9" s="118">
        <v>0</v>
      </c>
      <c r="L9" s="118">
        <v>0</v>
      </c>
      <c r="M9" s="120"/>
      <c r="N9" s="120"/>
      <c r="O9" s="118">
        <v>0</v>
      </c>
      <c r="P9" s="120"/>
      <c r="Q9" s="120"/>
      <c r="R9" s="101"/>
    </row>
    <row r="10" spans="1:18" ht="18" customHeight="1" thickBot="1">
      <c r="A10" s="109" t="s">
        <v>112</v>
      </c>
      <c r="B10" s="115">
        <v>0</v>
      </c>
      <c r="C10" s="115">
        <f>B10*0.56</f>
        <v>0</v>
      </c>
      <c r="D10" s="115">
        <f>B10*0.44</f>
        <v>0</v>
      </c>
      <c r="E10" s="117"/>
      <c r="F10" s="117"/>
      <c r="G10" s="117"/>
      <c r="H10" s="115">
        <f t="shared" si="0"/>
        <v>0</v>
      </c>
      <c r="I10" s="115">
        <f t="shared" si="1"/>
        <v>0</v>
      </c>
      <c r="J10" s="115">
        <v>0</v>
      </c>
      <c r="K10" s="115">
        <v>0</v>
      </c>
      <c r="L10" s="115">
        <v>0</v>
      </c>
      <c r="M10" s="117"/>
      <c r="N10" s="117"/>
      <c r="O10" s="115">
        <v>0</v>
      </c>
      <c r="P10" s="115">
        <v>0</v>
      </c>
      <c r="Q10" s="117"/>
      <c r="R10" s="104"/>
    </row>
    <row r="11" spans="1:18" ht="18" customHeight="1" thickTop="1">
      <c r="A11" s="110" t="s">
        <v>181</v>
      </c>
      <c r="B11" s="122"/>
      <c r="C11" s="120"/>
      <c r="D11" s="120"/>
      <c r="E11" s="120"/>
      <c r="F11" s="120"/>
      <c r="G11" s="120"/>
      <c r="H11" s="120"/>
      <c r="I11" s="120"/>
      <c r="J11" s="120"/>
      <c r="K11" s="120"/>
      <c r="L11" s="120"/>
      <c r="M11" s="120"/>
      <c r="N11" s="120"/>
      <c r="O11" s="118">
        <v>0</v>
      </c>
      <c r="P11" s="120"/>
      <c r="Q11" s="120"/>
      <c r="R11" s="102"/>
    </row>
    <row r="12" spans="1:18" ht="18" customHeight="1">
      <c r="A12" s="109" t="s">
        <v>38</v>
      </c>
      <c r="B12" s="115">
        <v>0</v>
      </c>
      <c r="C12" s="117"/>
      <c r="D12" s="117"/>
      <c r="E12" s="115">
        <f>B12*1</f>
        <v>0</v>
      </c>
      <c r="F12" s="117"/>
      <c r="G12" s="117"/>
      <c r="H12" s="115">
        <f>(B12*1.075)*0.6465</f>
        <v>0</v>
      </c>
      <c r="I12" s="115">
        <f>(B12*1.075)*0.3535</f>
        <v>0</v>
      </c>
      <c r="J12" s="115">
        <v>0</v>
      </c>
      <c r="K12" s="115">
        <v>0</v>
      </c>
      <c r="L12" s="115">
        <v>0</v>
      </c>
      <c r="M12" s="117"/>
      <c r="N12" s="117"/>
      <c r="O12" s="115">
        <v>0</v>
      </c>
      <c r="P12" s="117"/>
      <c r="Q12" s="117"/>
      <c r="R12" s="104"/>
    </row>
    <row r="13" spans="1:18" ht="18" customHeight="1" thickBot="1">
      <c r="A13" s="108" t="s">
        <v>59</v>
      </c>
      <c r="B13" s="118">
        <v>0</v>
      </c>
      <c r="C13" s="118">
        <f>B13*0.25</f>
        <v>0</v>
      </c>
      <c r="D13" s="120"/>
      <c r="E13" s="118">
        <f>B13*0.75</f>
        <v>0</v>
      </c>
      <c r="F13" s="120"/>
      <c r="G13" s="120"/>
      <c r="H13" s="118">
        <f>(B13*1.075)*0.6465</f>
        <v>0</v>
      </c>
      <c r="I13" s="118">
        <f>(B13*1.075)*0.3535</f>
        <v>0</v>
      </c>
      <c r="J13" s="118">
        <v>0</v>
      </c>
      <c r="K13" s="118">
        <v>0</v>
      </c>
      <c r="L13" s="118">
        <v>0</v>
      </c>
      <c r="M13" s="120"/>
      <c r="N13" s="120"/>
      <c r="O13" s="118">
        <v>0</v>
      </c>
      <c r="P13" s="120"/>
      <c r="Q13" s="120"/>
      <c r="R13" s="101"/>
    </row>
    <row r="14" spans="1:18" ht="18" customHeight="1" thickBot="1">
      <c r="A14" s="109" t="s">
        <v>39</v>
      </c>
      <c r="B14" s="115">
        <v>0</v>
      </c>
      <c r="C14" s="115">
        <f>B14*0.25</f>
        <v>0</v>
      </c>
      <c r="D14" s="117"/>
      <c r="E14" s="115">
        <f>B14*0.75</f>
        <v>0</v>
      </c>
      <c r="F14" s="117"/>
      <c r="G14" s="117"/>
      <c r="H14" s="115">
        <f>(B14*1.075)*0.6465</f>
        <v>0</v>
      </c>
      <c r="I14" s="115">
        <f>(B14*1.075)*0.3535</f>
        <v>0</v>
      </c>
      <c r="J14" s="115">
        <v>0</v>
      </c>
      <c r="K14" s="115">
        <v>0</v>
      </c>
      <c r="L14" s="115">
        <v>0</v>
      </c>
      <c r="M14" s="117"/>
      <c r="N14" s="117"/>
      <c r="O14" s="115">
        <v>0</v>
      </c>
      <c r="P14" s="117"/>
      <c r="Q14" s="117"/>
      <c r="R14" s="113">
        <v>0</v>
      </c>
    </row>
    <row r="15" spans="1:18" ht="18" customHeight="1" thickBot="1">
      <c r="A15" s="108" t="s">
        <v>40</v>
      </c>
      <c r="B15" s="125">
        <v>0</v>
      </c>
      <c r="C15" s="125">
        <f>B15*0.25</f>
        <v>0</v>
      </c>
      <c r="D15" s="126"/>
      <c r="E15" s="125">
        <f>B15*0.75</f>
        <v>0</v>
      </c>
      <c r="F15" s="126"/>
      <c r="G15" s="126"/>
      <c r="H15" s="125">
        <f>(B15*1.075)*0.6465</f>
        <v>0</v>
      </c>
      <c r="I15" s="125">
        <f>(B15*1.075)*0.3535</f>
        <v>0</v>
      </c>
      <c r="J15" s="125">
        <v>0</v>
      </c>
      <c r="K15" s="125">
        <v>0</v>
      </c>
      <c r="L15" s="125">
        <v>0</v>
      </c>
      <c r="M15" s="126"/>
      <c r="N15" s="126"/>
      <c r="O15" s="125">
        <v>0</v>
      </c>
      <c r="P15" s="126"/>
      <c r="Q15" s="126"/>
      <c r="R15" s="101"/>
    </row>
    <row r="16" spans="1:18" ht="18" customHeight="1" thickBot="1" thickTop="1">
      <c r="A16" s="132" t="s">
        <v>227</v>
      </c>
      <c r="B16" s="133"/>
      <c r="C16" s="133"/>
      <c r="D16" s="133"/>
      <c r="E16" s="133"/>
      <c r="F16" s="133"/>
      <c r="G16" s="133"/>
      <c r="H16" s="133"/>
      <c r="I16" s="133"/>
      <c r="J16" s="133"/>
      <c r="K16" s="133"/>
      <c r="L16" s="133"/>
      <c r="M16" s="133"/>
      <c r="N16" s="133"/>
      <c r="O16" s="133"/>
      <c r="P16" s="133"/>
      <c r="Q16" s="133"/>
      <c r="R16" s="134"/>
    </row>
    <row r="17" spans="1:18" ht="18" customHeight="1" thickTop="1">
      <c r="A17" s="127" t="s">
        <v>194</v>
      </c>
      <c r="B17" s="128">
        <v>0</v>
      </c>
      <c r="C17" s="128">
        <f aca="true" t="shared" si="2" ref="C17:C28">B17*0.56</f>
        <v>0</v>
      </c>
      <c r="D17" s="128">
        <f aca="true" t="shared" si="3" ref="D17:D28">B17*0.44</f>
        <v>0</v>
      </c>
      <c r="E17" s="129"/>
      <c r="F17" s="129"/>
      <c r="G17" s="129"/>
      <c r="H17" s="128">
        <f>(B17*1.075)*0.6465</f>
        <v>0</v>
      </c>
      <c r="I17" s="128">
        <f>(B17*1.075)*0.3535</f>
        <v>0</v>
      </c>
      <c r="J17" s="129"/>
      <c r="K17" s="130">
        <v>0</v>
      </c>
      <c r="L17" s="128">
        <v>0</v>
      </c>
      <c r="M17" s="129"/>
      <c r="N17" s="129"/>
      <c r="O17" s="128">
        <v>0</v>
      </c>
      <c r="P17" s="129"/>
      <c r="Q17" s="129"/>
      <c r="R17" s="101"/>
    </row>
    <row r="18" spans="1:18" ht="18" customHeight="1" thickBot="1">
      <c r="A18" s="135" t="s">
        <v>297</v>
      </c>
      <c r="B18" s="188">
        <v>0</v>
      </c>
      <c r="C18" s="188">
        <f t="shared" si="2"/>
        <v>0</v>
      </c>
      <c r="D18" s="188">
        <f t="shared" si="3"/>
        <v>0</v>
      </c>
      <c r="E18" s="211"/>
      <c r="F18" s="211"/>
      <c r="G18" s="211"/>
      <c r="H18" s="211"/>
      <c r="I18" s="211"/>
      <c r="J18" s="211"/>
      <c r="K18" s="211"/>
      <c r="L18" s="188">
        <v>0</v>
      </c>
      <c r="M18" s="211"/>
      <c r="N18" s="211"/>
      <c r="O18" s="211"/>
      <c r="P18" s="211"/>
      <c r="Q18" s="211"/>
      <c r="R18" s="104"/>
    </row>
    <row r="19" spans="1:18" ht="18" customHeight="1" thickBot="1" thickTop="1">
      <c r="A19" s="300" t="s">
        <v>342</v>
      </c>
      <c r="B19" s="213"/>
      <c r="C19" s="213"/>
      <c r="D19" s="213"/>
      <c r="E19" s="214"/>
      <c r="F19" s="214"/>
      <c r="G19" s="214"/>
      <c r="H19" s="214"/>
      <c r="I19" s="214"/>
      <c r="J19" s="214"/>
      <c r="K19" s="214"/>
      <c r="L19" s="213"/>
      <c r="M19" s="214"/>
      <c r="N19" s="214"/>
      <c r="O19" s="214"/>
      <c r="P19" s="214"/>
      <c r="Q19" s="214"/>
      <c r="R19" s="215"/>
    </row>
    <row r="20" spans="1:18" ht="18" customHeight="1" thickTop="1">
      <c r="A20" s="212" t="s">
        <v>327</v>
      </c>
      <c r="B20" s="191">
        <v>0</v>
      </c>
      <c r="C20" s="191">
        <f t="shared" si="2"/>
        <v>0</v>
      </c>
      <c r="D20" s="191">
        <f t="shared" si="3"/>
        <v>0</v>
      </c>
      <c r="E20" s="209"/>
      <c r="F20" s="209"/>
      <c r="G20" s="209"/>
      <c r="H20" s="191">
        <f>(B20*1.075)*0.6465</f>
        <v>0</v>
      </c>
      <c r="I20" s="191">
        <f>(B20*1.075)*0.3535</f>
        <v>0</v>
      </c>
      <c r="J20" s="191">
        <v>0</v>
      </c>
      <c r="K20" s="191">
        <v>0</v>
      </c>
      <c r="L20" s="191">
        <v>0</v>
      </c>
      <c r="M20" s="191">
        <v>0</v>
      </c>
      <c r="N20" s="191">
        <v>0</v>
      </c>
      <c r="O20" s="191">
        <v>0</v>
      </c>
      <c r="P20" s="209"/>
      <c r="Q20" s="209"/>
      <c r="R20" s="104"/>
    </row>
    <row r="21" spans="1:18" ht="18" customHeight="1">
      <c r="A21" s="111" t="s">
        <v>326</v>
      </c>
      <c r="B21" s="118">
        <v>0</v>
      </c>
      <c r="C21" s="118">
        <f t="shared" si="2"/>
        <v>0</v>
      </c>
      <c r="D21" s="118">
        <f t="shared" si="3"/>
        <v>0</v>
      </c>
      <c r="E21" s="120"/>
      <c r="F21" s="120"/>
      <c r="G21" s="120"/>
      <c r="H21" s="118">
        <f>(B21*1.075)*0.6465</f>
        <v>0</v>
      </c>
      <c r="I21" s="118">
        <f>(B21*1.075)*0.3535</f>
        <v>0</v>
      </c>
      <c r="J21" s="118">
        <v>0</v>
      </c>
      <c r="K21" s="118">
        <v>0</v>
      </c>
      <c r="L21" s="118"/>
      <c r="M21" s="118">
        <v>0</v>
      </c>
      <c r="N21" s="118">
        <v>0</v>
      </c>
      <c r="O21" s="118">
        <v>0</v>
      </c>
      <c r="P21" s="120"/>
      <c r="Q21" s="120"/>
      <c r="R21" s="101"/>
    </row>
    <row r="22" spans="1:18" ht="18" customHeight="1">
      <c r="A22" s="135" t="s">
        <v>325</v>
      </c>
      <c r="B22" s="115">
        <v>0</v>
      </c>
      <c r="C22" s="115">
        <f>B22*0.56</f>
        <v>0</v>
      </c>
      <c r="D22" s="115">
        <f>B22*0.44</f>
        <v>0</v>
      </c>
      <c r="E22" s="117"/>
      <c r="F22" s="123"/>
      <c r="G22" s="123"/>
      <c r="H22" s="115">
        <f>(B22*1.075)*0.6465</f>
        <v>0</v>
      </c>
      <c r="I22" s="115">
        <f>(B22*1.075)*0.3535</f>
        <v>0</v>
      </c>
      <c r="J22" s="115">
        <v>0</v>
      </c>
      <c r="K22" s="115">
        <v>0</v>
      </c>
      <c r="L22" s="115">
        <v>0</v>
      </c>
      <c r="M22" s="115">
        <v>0</v>
      </c>
      <c r="N22" s="115">
        <v>0</v>
      </c>
      <c r="O22" s="115">
        <v>0</v>
      </c>
      <c r="P22" s="117"/>
      <c r="Q22" s="117"/>
      <c r="R22" s="104"/>
    </row>
    <row r="23" spans="1:18" ht="18" customHeight="1" thickBot="1">
      <c r="A23" s="111" t="s">
        <v>324</v>
      </c>
      <c r="B23" s="125">
        <v>0</v>
      </c>
      <c r="C23" s="125">
        <f>B23*0.56</f>
        <v>0</v>
      </c>
      <c r="D23" s="125">
        <f>B23*0.44</f>
        <v>0</v>
      </c>
      <c r="E23" s="126"/>
      <c r="F23" s="208"/>
      <c r="G23" s="208"/>
      <c r="H23" s="125">
        <f>(B23*1.075)*0.6465</f>
        <v>0</v>
      </c>
      <c r="I23" s="125">
        <f>(B23*1.075)*0.3535</f>
        <v>0</v>
      </c>
      <c r="J23" s="125">
        <v>0</v>
      </c>
      <c r="K23" s="125">
        <v>0</v>
      </c>
      <c r="L23" s="125">
        <v>0</v>
      </c>
      <c r="M23" s="125">
        <v>0</v>
      </c>
      <c r="N23" s="125">
        <v>0</v>
      </c>
      <c r="O23" s="125">
        <v>0</v>
      </c>
      <c r="P23" s="126"/>
      <c r="Q23" s="126"/>
      <c r="R23" s="101"/>
    </row>
    <row r="24" spans="1:18" ht="18" customHeight="1" thickBot="1" thickTop="1">
      <c r="A24" s="301" t="s">
        <v>343</v>
      </c>
      <c r="B24" s="216"/>
      <c r="C24" s="216"/>
      <c r="D24" s="216"/>
      <c r="E24" s="216"/>
      <c r="F24" s="216"/>
      <c r="G24" s="216"/>
      <c r="H24" s="216"/>
      <c r="I24" s="216"/>
      <c r="J24" s="213"/>
      <c r="K24" s="216"/>
      <c r="L24" s="216"/>
      <c r="M24" s="216"/>
      <c r="N24" s="216"/>
      <c r="O24" s="216"/>
      <c r="P24" s="216"/>
      <c r="Q24" s="216"/>
      <c r="R24" s="217"/>
    </row>
    <row r="25" spans="1:18" ht="18" customHeight="1" thickTop="1">
      <c r="A25" s="137" t="s">
        <v>41</v>
      </c>
      <c r="B25" s="191">
        <v>0</v>
      </c>
      <c r="C25" s="191">
        <f>B25*0.56</f>
        <v>0</v>
      </c>
      <c r="D25" s="191">
        <f>B25*0.44</f>
        <v>0</v>
      </c>
      <c r="E25" s="209"/>
      <c r="F25" s="191">
        <v>0</v>
      </c>
      <c r="G25" s="210"/>
      <c r="H25" s="191">
        <f>(B25*1.075)*0.6465</f>
        <v>0</v>
      </c>
      <c r="I25" s="191">
        <f>(B25*1.075)*0.3535</f>
        <v>0</v>
      </c>
      <c r="J25" s="191">
        <v>0</v>
      </c>
      <c r="K25" s="191">
        <v>0</v>
      </c>
      <c r="L25" s="191">
        <v>0</v>
      </c>
      <c r="M25" s="191">
        <v>0</v>
      </c>
      <c r="N25" s="191">
        <v>0</v>
      </c>
      <c r="O25" s="191">
        <v>0</v>
      </c>
      <c r="P25" s="209"/>
      <c r="Q25" s="209"/>
      <c r="R25" s="104"/>
    </row>
    <row r="26" spans="1:18" ht="18" customHeight="1">
      <c r="A26" s="108" t="s">
        <v>45</v>
      </c>
      <c r="B26" s="118">
        <v>0</v>
      </c>
      <c r="C26" s="118">
        <f>B26*0.56</f>
        <v>0</v>
      </c>
      <c r="D26" s="118">
        <f>B26*0.44</f>
        <v>0</v>
      </c>
      <c r="E26" s="120"/>
      <c r="F26" s="118">
        <v>0</v>
      </c>
      <c r="G26" s="122"/>
      <c r="H26" s="118">
        <f>(B26*1.075)*0.6465</f>
        <v>0</v>
      </c>
      <c r="I26" s="118">
        <f>(B26*1.075)*0.3535</f>
        <v>0</v>
      </c>
      <c r="J26" s="118">
        <v>0</v>
      </c>
      <c r="K26" s="118">
        <v>0</v>
      </c>
      <c r="L26" s="118">
        <v>0</v>
      </c>
      <c r="M26" s="118">
        <v>0</v>
      </c>
      <c r="N26" s="118">
        <v>0</v>
      </c>
      <c r="O26" s="118">
        <v>0</v>
      </c>
      <c r="P26" s="120"/>
      <c r="Q26" s="120"/>
      <c r="R26" s="101"/>
    </row>
    <row r="27" spans="1:18" ht="18" customHeight="1">
      <c r="A27" s="109" t="s">
        <v>43</v>
      </c>
      <c r="B27" s="115">
        <v>0</v>
      </c>
      <c r="C27" s="115">
        <f t="shared" si="2"/>
        <v>0</v>
      </c>
      <c r="D27" s="115">
        <f t="shared" si="3"/>
        <v>0</v>
      </c>
      <c r="E27" s="117"/>
      <c r="F27" s="115">
        <v>0</v>
      </c>
      <c r="G27" s="115">
        <v>0</v>
      </c>
      <c r="H27" s="115">
        <f>(B27*1.075)*0.6465</f>
        <v>0</v>
      </c>
      <c r="I27" s="115">
        <f>(B27*1.075)*0.3535</f>
        <v>0</v>
      </c>
      <c r="J27" s="115">
        <v>0</v>
      </c>
      <c r="K27" s="115">
        <v>0</v>
      </c>
      <c r="L27" s="115">
        <v>0</v>
      </c>
      <c r="M27" s="115">
        <v>0</v>
      </c>
      <c r="N27" s="115">
        <v>0</v>
      </c>
      <c r="O27" s="115">
        <v>0</v>
      </c>
      <c r="P27" s="117"/>
      <c r="Q27" s="117"/>
      <c r="R27" s="104"/>
    </row>
    <row r="28" spans="1:18" ht="18" customHeight="1">
      <c r="A28" s="108" t="s">
        <v>46</v>
      </c>
      <c r="B28" s="118">
        <v>0</v>
      </c>
      <c r="C28" s="118">
        <f t="shared" si="2"/>
        <v>0</v>
      </c>
      <c r="D28" s="118">
        <f t="shared" si="3"/>
        <v>0</v>
      </c>
      <c r="E28" s="120"/>
      <c r="F28" s="118">
        <v>0</v>
      </c>
      <c r="G28" s="115">
        <v>0</v>
      </c>
      <c r="H28" s="118">
        <f>(B28*1.075)*0.6465</f>
        <v>0</v>
      </c>
      <c r="I28" s="118">
        <f>(B28*1.075)*0.3535</f>
        <v>0</v>
      </c>
      <c r="J28" s="118">
        <v>0</v>
      </c>
      <c r="K28" s="118">
        <v>0</v>
      </c>
      <c r="L28" s="118">
        <v>0</v>
      </c>
      <c r="M28" s="118">
        <v>0</v>
      </c>
      <c r="N28" s="118">
        <v>0</v>
      </c>
      <c r="O28" s="118">
        <v>0</v>
      </c>
      <c r="P28" s="120"/>
      <c r="Q28" s="120"/>
      <c r="R28" s="101"/>
    </row>
    <row r="29" spans="1:18" ht="18" customHeight="1">
      <c r="A29" s="109" t="s">
        <v>203</v>
      </c>
      <c r="B29" s="222" t="s">
        <v>205</v>
      </c>
      <c r="C29" s="222" t="s">
        <v>205</v>
      </c>
      <c r="D29" s="222" t="s">
        <v>205</v>
      </c>
      <c r="E29" s="117"/>
      <c r="F29" s="123"/>
      <c r="G29" s="123"/>
      <c r="H29" s="222" t="s">
        <v>205</v>
      </c>
      <c r="I29" s="222" t="s">
        <v>205</v>
      </c>
      <c r="J29" s="115">
        <v>0</v>
      </c>
      <c r="K29" s="115">
        <v>0</v>
      </c>
      <c r="L29" s="115">
        <v>0</v>
      </c>
      <c r="M29" s="115">
        <v>0</v>
      </c>
      <c r="N29" s="115">
        <v>0</v>
      </c>
      <c r="O29" s="115">
        <v>0</v>
      </c>
      <c r="P29" s="117"/>
      <c r="Q29" s="117"/>
      <c r="R29" s="104"/>
    </row>
    <row r="30" spans="1:18" ht="18" customHeight="1" thickBot="1">
      <c r="A30" s="108" t="s">
        <v>204</v>
      </c>
      <c r="B30" s="223" t="s">
        <v>205</v>
      </c>
      <c r="C30" s="223" t="s">
        <v>205</v>
      </c>
      <c r="D30" s="223" t="s">
        <v>205</v>
      </c>
      <c r="E30" s="126"/>
      <c r="F30" s="208"/>
      <c r="G30" s="208"/>
      <c r="H30" s="223" t="s">
        <v>205</v>
      </c>
      <c r="I30" s="223" t="s">
        <v>205</v>
      </c>
      <c r="J30" s="125"/>
      <c r="K30" s="125">
        <v>0</v>
      </c>
      <c r="L30" s="125">
        <v>0</v>
      </c>
      <c r="M30" s="125">
        <v>0</v>
      </c>
      <c r="N30" s="125">
        <v>0</v>
      </c>
      <c r="O30" s="125">
        <v>0</v>
      </c>
      <c r="P30" s="126"/>
      <c r="Q30" s="126"/>
      <c r="R30" s="101"/>
    </row>
    <row r="31" spans="1:18" ht="18" customHeight="1" thickBot="1" thickTop="1">
      <c r="A31" s="300" t="s">
        <v>345</v>
      </c>
      <c r="B31" s="219"/>
      <c r="C31" s="219"/>
      <c r="D31" s="219"/>
      <c r="E31" s="214"/>
      <c r="F31" s="213"/>
      <c r="G31" s="213"/>
      <c r="H31" s="219"/>
      <c r="I31" s="219"/>
      <c r="J31" s="213"/>
      <c r="K31" s="213"/>
      <c r="L31" s="213"/>
      <c r="M31" s="213"/>
      <c r="N31" s="213"/>
      <c r="O31" s="213"/>
      <c r="P31" s="214"/>
      <c r="Q31" s="220"/>
      <c r="R31" s="221" t="s">
        <v>323</v>
      </c>
    </row>
    <row r="32" spans="1:18" ht="18" customHeight="1" thickTop="1">
      <c r="A32" s="137" t="s">
        <v>41</v>
      </c>
      <c r="B32" s="218">
        <v>0</v>
      </c>
      <c r="C32" s="218">
        <v>0</v>
      </c>
      <c r="D32" s="218">
        <v>0</v>
      </c>
      <c r="E32" s="209"/>
      <c r="F32" s="191">
        <v>0</v>
      </c>
      <c r="G32" s="210"/>
      <c r="H32" s="218">
        <v>0</v>
      </c>
      <c r="I32" s="218">
        <v>0</v>
      </c>
      <c r="J32" s="191">
        <v>0</v>
      </c>
      <c r="K32" s="191">
        <v>0</v>
      </c>
      <c r="L32" s="191">
        <v>0</v>
      </c>
      <c r="M32" s="191">
        <v>0</v>
      </c>
      <c r="N32" s="191">
        <v>0</v>
      </c>
      <c r="O32" s="191">
        <v>0</v>
      </c>
      <c r="P32" s="209"/>
      <c r="Q32" s="209"/>
      <c r="R32" s="232">
        <v>0</v>
      </c>
    </row>
    <row r="33" spans="1:18" ht="18" customHeight="1">
      <c r="A33" s="108" t="s">
        <v>45</v>
      </c>
      <c r="B33" s="124">
        <v>0</v>
      </c>
      <c r="C33" s="124">
        <v>0</v>
      </c>
      <c r="D33" s="124">
        <v>0</v>
      </c>
      <c r="E33" s="120"/>
      <c r="F33" s="118">
        <v>0</v>
      </c>
      <c r="G33" s="122"/>
      <c r="H33" s="124">
        <v>0</v>
      </c>
      <c r="I33" s="124">
        <v>0</v>
      </c>
      <c r="J33" s="118">
        <v>0</v>
      </c>
      <c r="K33" s="118">
        <v>0</v>
      </c>
      <c r="L33" s="118">
        <v>0</v>
      </c>
      <c r="M33" s="118">
        <v>0</v>
      </c>
      <c r="N33" s="118">
        <v>0</v>
      </c>
      <c r="O33" s="118">
        <v>0</v>
      </c>
      <c r="P33" s="120"/>
      <c r="Q33" s="120"/>
      <c r="R33" s="233">
        <v>0</v>
      </c>
    </row>
    <row r="34" spans="1:18" ht="18" customHeight="1">
      <c r="A34" s="109" t="s">
        <v>43</v>
      </c>
      <c r="B34" s="136">
        <v>0</v>
      </c>
      <c r="C34" s="136">
        <v>0</v>
      </c>
      <c r="D34" s="136">
        <v>0</v>
      </c>
      <c r="E34" s="117"/>
      <c r="F34" s="115">
        <v>0</v>
      </c>
      <c r="G34" s="115">
        <v>0</v>
      </c>
      <c r="H34" s="136">
        <v>0</v>
      </c>
      <c r="I34" s="136">
        <v>0</v>
      </c>
      <c r="J34" s="115">
        <v>0</v>
      </c>
      <c r="K34" s="115">
        <v>0</v>
      </c>
      <c r="L34" s="115">
        <v>0</v>
      </c>
      <c r="M34" s="115">
        <v>0</v>
      </c>
      <c r="N34" s="115">
        <v>0</v>
      </c>
      <c r="O34" s="115">
        <v>0</v>
      </c>
      <c r="P34" s="117"/>
      <c r="Q34" s="117"/>
      <c r="R34" s="233">
        <v>0</v>
      </c>
    </row>
    <row r="35" spans="1:18" ht="18" customHeight="1">
      <c r="A35" s="108" t="s">
        <v>46</v>
      </c>
      <c r="B35" s="124">
        <v>0</v>
      </c>
      <c r="C35" s="124">
        <v>0</v>
      </c>
      <c r="D35" s="124">
        <v>0</v>
      </c>
      <c r="E35" s="120"/>
      <c r="F35" s="118">
        <v>0</v>
      </c>
      <c r="G35" s="115">
        <v>0</v>
      </c>
      <c r="H35" s="124">
        <v>0</v>
      </c>
      <c r="I35" s="124">
        <v>0</v>
      </c>
      <c r="J35" s="118">
        <v>0</v>
      </c>
      <c r="K35" s="118">
        <v>0</v>
      </c>
      <c r="L35" s="118">
        <v>0</v>
      </c>
      <c r="M35" s="118">
        <v>0</v>
      </c>
      <c r="N35" s="118">
        <v>0</v>
      </c>
      <c r="O35" s="118">
        <v>0</v>
      </c>
      <c r="P35" s="120"/>
      <c r="Q35" s="120"/>
      <c r="R35" s="233">
        <v>0</v>
      </c>
    </row>
    <row r="36" spans="1:18" ht="18" customHeight="1">
      <c r="A36" s="109" t="s">
        <v>203</v>
      </c>
      <c r="B36" s="136">
        <v>0</v>
      </c>
      <c r="C36" s="136">
        <v>0</v>
      </c>
      <c r="D36" s="136">
        <v>0</v>
      </c>
      <c r="E36" s="117"/>
      <c r="F36" s="115">
        <v>0</v>
      </c>
      <c r="G36" s="123"/>
      <c r="H36" s="136">
        <v>0</v>
      </c>
      <c r="I36" s="136">
        <v>0</v>
      </c>
      <c r="J36" s="115">
        <v>0</v>
      </c>
      <c r="K36" s="115">
        <v>0</v>
      </c>
      <c r="L36" s="115">
        <v>0</v>
      </c>
      <c r="M36" s="115">
        <v>0</v>
      </c>
      <c r="N36" s="115">
        <v>0</v>
      </c>
      <c r="O36" s="115">
        <v>0</v>
      </c>
      <c r="P36" s="117"/>
      <c r="Q36" s="117"/>
      <c r="R36" s="233">
        <v>0</v>
      </c>
    </row>
    <row r="37" spans="1:18" ht="18" customHeight="1">
      <c r="A37" s="108" t="s">
        <v>204</v>
      </c>
      <c r="B37" s="124">
        <v>0</v>
      </c>
      <c r="C37" s="124">
        <v>0</v>
      </c>
      <c r="D37" s="124">
        <v>0</v>
      </c>
      <c r="E37" s="120"/>
      <c r="F37" s="118">
        <v>0</v>
      </c>
      <c r="G37" s="122"/>
      <c r="H37" s="124">
        <v>0</v>
      </c>
      <c r="I37" s="124">
        <v>0</v>
      </c>
      <c r="J37" s="118">
        <v>0</v>
      </c>
      <c r="K37" s="118">
        <v>0</v>
      </c>
      <c r="L37" s="118">
        <v>0</v>
      </c>
      <c r="M37" s="118">
        <v>0</v>
      </c>
      <c r="N37" s="118">
        <v>0</v>
      </c>
      <c r="O37" s="118">
        <v>0</v>
      </c>
      <c r="P37" s="120"/>
      <c r="Q37" s="120"/>
      <c r="R37" s="233">
        <v>0</v>
      </c>
    </row>
    <row r="38" spans="1:18" ht="18" customHeight="1" thickBot="1">
      <c r="A38" s="327" t="s">
        <v>44</v>
      </c>
      <c r="B38" s="321">
        <v>0</v>
      </c>
      <c r="C38" s="321">
        <v>0</v>
      </c>
      <c r="D38" s="321">
        <v>0</v>
      </c>
      <c r="E38" s="322"/>
      <c r="F38" s="321">
        <v>0</v>
      </c>
      <c r="G38" s="328"/>
      <c r="H38" s="321">
        <f>(B38*1.075)*0.6465</f>
        <v>0</v>
      </c>
      <c r="I38" s="321">
        <f>(B38*1.075)*0.3535</f>
        <v>0</v>
      </c>
      <c r="J38" s="321">
        <v>0</v>
      </c>
      <c r="K38" s="321">
        <v>0</v>
      </c>
      <c r="L38" s="321">
        <v>0</v>
      </c>
      <c r="M38" s="321">
        <v>0</v>
      </c>
      <c r="N38" s="322"/>
      <c r="O38" s="321">
        <v>0</v>
      </c>
      <c r="P38" s="322"/>
      <c r="Q38" s="322"/>
      <c r="R38" s="329"/>
    </row>
    <row r="39" spans="1:18" ht="18" customHeight="1" thickTop="1">
      <c r="A39" s="112" t="s">
        <v>230</v>
      </c>
      <c r="B39" s="128">
        <v>0</v>
      </c>
      <c r="C39" s="128">
        <v>0</v>
      </c>
      <c r="D39" s="128">
        <v>0</v>
      </c>
      <c r="E39" s="129"/>
      <c r="F39" s="128">
        <v>0</v>
      </c>
      <c r="G39" s="326"/>
      <c r="H39" s="128">
        <f>(B39*1.075)*0.6465</f>
        <v>0</v>
      </c>
      <c r="I39" s="128">
        <f>(B39*1.075)*0.3535</f>
        <v>0</v>
      </c>
      <c r="J39" s="326"/>
      <c r="K39" s="128">
        <v>0</v>
      </c>
      <c r="L39" s="128">
        <v>0</v>
      </c>
      <c r="M39" s="129"/>
      <c r="N39" s="129"/>
      <c r="O39" s="128">
        <v>0</v>
      </c>
      <c r="P39" s="129"/>
      <c r="Q39" s="129"/>
      <c r="R39" s="101"/>
    </row>
    <row r="40" spans="1:18" ht="18" customHeight="1" thickBot="1">
      <c r="A40" s="137" t="s">
        <v>7</v>
      </c>
      <c r="B40" s="115">
        <v>0</v>
      </c>
      <c r="C40" s="117"/>
      <c r="D40" s="117"/>
      <c r="E40" s="117"/>
      <c r="F40" s="115">
        <f>B40*1</f>
        <v>0</v>
      </c>
      <c r="G40" s="117"/>
      <c r="H40" s="115">
        <f>(B40*1.075)*0.6465</f>
        <v>0</v>
      </c>
      <c r="I40" s="115">
        <f>(B40*1.075)*0.3535</f>
        <v>0</v>
      </c>
      <c r="J40" s="115"/>
      <c r="K40" s="115">
        <v>0</v>
      </c>
      <c r="L40" s="115">
        <v>0</v>
      </c>
      <c r="M40" s="117"/>
      <c r="N40" s="117"/>
      <c r="O40" s="115">
        <v>0</v>
      </c>
      <c r="P40" s="117"/>
      <c r="Q40" s="117"/>
      <c r="R40" s="104"/>
    </row>
    <row r="41" spans="1:18" ht="18" customHeight="1" thickBot="1" thickTop="1">
      <c r="A41" s="138" t="s">
        <v>5</v>
      </c>
      <c r="B41" s="139" t="s">
        <v>202</v>
      </c>
      <c r="C41" s="139" t="s">
        <v>198</v>
      </c>
      <c r="D41" s="139" t="s">
        <v>199</v>
      </c>
      <c r="E41" s="139"/>
      <c r="F41" s="139" t="s">
        <v>200</v>
      </c>
      <c r="G41" s="139" t="s">
        <v>201</v>
      </c>
      <c r="H41" s="120"/>
      <c r="I41" s="120"/>
      <c r="J41" s="120"/>
      <c r="K41" s="120"/>
      <c r="L41" s="120"/>
      <c r="M41" s="120"/>
      <c r="N41" s="120"/>
      <c r="O41" s="120"/>
      <c r="P41" s="120"/>
      <c r="Q41" s="120"/>
      <c r="R41" s="103"/>
    </row>
    <row r="42" spans="1:18" ht="18" customHeight="1">
      <c r="A42" s="5" t="s">
        <v>49</v>
      </c>
      <c r="B42" s="118">
        <v>0</v>
      </c>
      <c r="C42" s="118">
        <f>B42*0.5</f>
        <v>0</v>
      </c>
      <c r="D42" s="118">
        <f>B42*0.25</f>
        <v>0</v>
      </c>
      <c r="E42" s="120"/>
      <c r="F42" s="120"/>
      <c r="G42" s="144">
        <f>B42*0.25</f>
        <v>0</v>
      </c>
      <c r="H42" s="12"/>
      <c r="I42" s="12"/>
      <c r="J42" s="12"/>
      <c r="K42" s="12"/>
      <c r="L42" s="12"/>
      <c r="M42" s="12"/>
      <c r="N42" s="12"/>
      <c r="O42" s="12"/>
      <c r="P42" s="12"/>
      <c r="Q42" s="12"/>
      <c r="R42" s="12"/>
    </row>
    <row r="43" spans="1:8" ht="18" customHeight="1">
      <c r="A43" s="105" t="s">
        <v>113</v>
      </c>
      <c r="B43" s="115">
        <v>0</v>
      </c>
      <c r="C43" s="115">
        <f>B43*0.5</f>
        <v>0</v>
      </c>
      <c r="D43" s="115">
        <f>B43*0.25</f>
        <v>0</v>
      </c>
      <c r="E43" s="117"/>
      <c r="F43" s="117"/>
      <c r="G43" s="145">
        <f>B43*0.25</f>
        <v>0</v>
      </c>
      <c r="H43" s="12"/>
    </row>
    <row r="44" spans="1:8" ht="18" customHeight="1">
      <c r="A44" s="5" t="s">
        <v>50</v>
      </c>
      <c r="B44" s="118">
        <v>0</v>
      </c>
      <c r="C44" s="118">
        <f>B44*0.25</f>
        <v>0</v>
      </c>
      <c r="D44" s="118">
        <f>B44*0.25</f>
        <v>0</v>
      </c>
      <c r="E44" s="120"/>
      <c r="F44" s="118">
        <f>B44*0.25</f>
        <v>0</v>
      </c>
      <c r="G44" s="144">
        <f>B44*0.25</f>
        <v>0</v>
      </c>
      <c r="H44" s="12"/>
    </row>
    <row r="45" spans="1:8" ht="18" customHeight="1">
      <c r="A45" s="105" t="s">
        <v>114</v>
      </c>
      <c r="B45" s="115">
        <v>0</v>
      </c>
      <c r="C45" s="115">
        <f>B45*0.25</f>
        <v>0</v>
      </c>
      <c r="D45" s="115">
        <f>B45*0.25</f>
        <v>0</v>
      </c>
      <c r="E45" s="117"/>
      <c r="F45" s="115">
        <f>B45*0.25</f>
        <v>0</v>
      </c>
      <c r="G45" s="145">
        <f>B45*0.25</f>
        <v>0</v>
      </c>
      <c r="H45" s="12"/>
    </row>
    <row r="46" spans="1:8" ht="18" customHeight="1" thickBot="1">
      <c r="A46" s="5"/>
      <c r="B46" s="146"/>
      <c r="C46" s="146"/>
      <c r="D46" s="146"/>
      <c r="E46" s="146"/>
      <c r="F46" s="146"/>
      <c r="G46" s="147"/>
      <c r="H46" s="12"/>
    </row>
    <row r="47" spans="1:8" ht="18" customHeight="1" thickTop="1">
      <c r="A47" s="140" t="s">
        <v>228</v>
      </c>
      <c r="B47" s="141"/>
      <c r="C47" s="315" t="s">
        <v>330</v>
      </c>
      <c r="D47" s="315" t="s">
        <v>331</v>
      </c>
      <c r="E47" s="316"/>
      <c r="F47" s="316"/>
      <c r="G47" s="317"/>
      <c r="H47" s="14"/>
    </row>
    <row r="48" spans="1:7" ht="18" customHeight="1">
      <c r="A48" s="4" t="s">
        <v>14</v>
      </c>
      <c r="B48" s="149"/>
      <c r="C48" s="118">
        <f>B47*0.44</f>
        <v>0</v>
      </c>
      <c r="D48" s="149"/>
      <c r="E48" s="149"/>
      <c r="F48" s="149"/>
      <c r="G48" s="150"/>
    </row>
    <row r="49" spans="1:7" ht="18" customHeight="1">
      <c r="A49" s="142" t="s">
        <v>15</v>
      </c>
      <c r="B49" s="151"/>
      <c r="C49" s="151"/>
      <c r="D49" s="115">
        <f>B47*0.56</f>
        <v>0</v>
      </c>
      <c r="E49" s="151"/>
      <c r="F49" s="151"/>
      <c r="G49" s="152"/>
    </row>
    <row r="50" spans="1:7" ht="18" customHeight="1" thickBot="1">
      <c r="A50" s="154" t="s">
        <v>226</v>
      </c>
      <c r="B50" s="125">
        <v>0</v>
      </c>
      <c r="C50" s="155"/>
      <c r="D50" s="125">
        <f>B50</f>
        <v>0</v>
      </c>
      <c r="E50" s="155"/>
      <c r="F50" s="155"/>
      <c r="G50" s="156"/>
    </row>
    <row r="51" spans="1:7" ht="18" customHeight="1" thickTop="1">
      <c r="A51" s="157" t="s">
        <v>229</v>
      </c>
      <c r="B51" s="158">
        <v>0</v>
      </c>
      <c r="C51" s="159"/>
      <c r="D51" s="160"/>
      <c r="E51" s="160"/>
      <c r="F51" s="160"/>
      <c r="G51" s="161"/>
    </row>
    <row r="52" spans="1:7" ht="18" customHeight="1" thickBot="1">
      <c r="A52" s="4" t="s">
        <v>33</v>
      </c>
      <c r="B52" s="155"/>
      <c r="C52" s="125">
        <f>B51*1</f>
        <v>0</v>
      </c>
      <c r="D52" s="155"/>
      <c r="E52" s="155"/>
      <c r="F52" s="155"/>
      <c r="G52" s="148"/>
    </row>
    <row r="53" spans="1:7" ht="18" customHeight="1" thickTop="1">
      <c r="A53" s="162" t="s">
        <v>30</v>
      </c>
      <c r="B53" s="186"/>
      <c r="C53" s="186"/>
      <c r="D53" s="186"/>
      <c r="E53" s="186"/>
      <c r="F53" s="186"/>
      <c r="G53" s="187"/>
    </row>
    <row r="54" spans="1:7" ht="18" customHeight="1">
      <c r="A54" s="8" t="s">
        <v>137</v>
      </c>
      <c r="B54" s="115">
        <v>0</v>
      </c>
      <c r="C54" s="151"/>
      <c r="D54" s="151"/>
      <c r="E54" s="151"/>
      <c r="F54" s="151"/>
      <c r="G54" s="145">
        <f>B54*1</f>
        <v>0</v>
      </c>
    </row>
    <row r="55" spans="1:7" ht="18" customHeight="1" thickBot="1">
      <c r="A55" s="8" t="s">
        <v>56</v>
      </c>
      <c r="B55" s="188">
        <v>0</v>
      </c>
      <c r="C55" s="189"/>
      <c r="D55" s="189"/>
      <c r="E55" s="189"/>
      <c r="F55" s="189"/>
      <c r="G55" s="190">
        <f>B55*1</f>
        <v>0</v>
      </c>
    </row>
    <row r="56" spans="1:7" ht="18" customHeight="1" thickTop="1">
      <c r="A56" s="157" t="s">
        <v>142</v>
      </c>
      <c r="B56" s="165">
        <v>0</v>
      </c>
      <c r="C56" s="166" t="s">
        <v>328</v>
      </c>
      <c r="D56" s="166" t="s">
        <v>329</v>
      </c>
      <c r="E56" s="163"/>
      <c r="F56" s="163"/>
      <c r="G56" s="167"/>
    </row>
    <row r="57" spans="1:7" ht="18" customHeight="1">
      <c r="A57" s="9" t="s">
        <v>31</v>
      </c>
      <c r="B57" s="149"/>
      <c r="C57" s="149"/>
      <c r="D57" s="118">
        <f>B56*0.44</f>
        <v>0</v>
      </c>
      <c r="E57" s="149"/>
      <c r="F57" s="149"/>
      <c r="G57" s="150"/>
    </row>
    <row r="58" spans="1:7" ht="18" customHeight="1" thickBot="1">
      <c r="A58" s="169" t="s">
        <v>54</v>
      </c>
      <c r="B58" s="170"/>
      <c r="C58" s="171">
        <f>B56*0.56</f>
        <v>0</v>
      </c>
      <c r="D58" s="170"/>
      <c r="E58" s="170"/>
      <c r="F58" s="170"/>
      <c r="G58" s="148"/>
    </row>
    <row r="59" spans="1:7" ht="18" customHeight="1" hidden="1" thickTop="1">
      <c r="A59" s="168" t="s">
        <v>16</v>
      </c>
      <c r="B59" s="191">
        <v>0</v>
      </c>
      <c r="C59" s="192"/>
      <c r="D59" s="192"/>
      <c r="E59" s="192"/>
      <c r="F59" s="192"/>
      <c r="G59" s="187"/>
    </row>
    <row r="60" spans="1:7" ht="18" customHeight="1" hidden="1" thickBot="1">
      <c r="A60" s="4" t="s">
        <v>17</v>
      </c>
      <c r="B60" s="189"/>
      <c r="C60" s="189"/>
      <c r="D60" s="189"/>
      <c r="E60" s="189"/>
      <c r="F60" s="188">
        <v>0</v>
      </c>
      <c r="G60" s="190">
        <f>B59*1</f>
        <v>0</v>
      </c>
    </row>
    <row r="61" spans="1:7" ht="18" customHeight="1" thickTop="1">
      <c r="A61" s="162" t="s">
        <v>18</v>
      </c>
      <c r="B61" s="165">
        <v>0</v>
      </c>
      <c r="C61" s="163"/>
      <c r="D61" s="163"/>
      <c r="E61" s="163"/>
      <c r="F61" s="163"/>
      <c r="G61" s="167"/>
    </row>
    <row r="62" spans="1:7" ht="18" customHeight="1" thickBot="1">
      <c r="A62" s="4" t="s">
        <v>19</v>
      </c>
      <c r="B62" s="155"/>
      <c r="C62" s="155"/>
      <c r="D62" s="155"/>
      <c r="E62" s="155"/>
      <c r="F62" s="125">
        <f>B61*1</f>
        <v>0</v>
      </c>
      <c r="G62" s="164">
        <v>0</v>
      </c>
    </row>
    <row r="63" spans="1:7" ht="18" customHeight="1" thickTop="1">
      <c r="A63" s="162" t="s">
        <v>20</v>
      </c>
      <c r="B63" s="193">
        <v>0</v>
      </c>
      <c r="C63" s="186"/>
      <c r="D63" s="186"/>
      <c r="E63" s="186"/>
      <c r="F63" s="186"/>
      <c r="G63" s="194"/>
    </row>
    <row r="64" spans="1:7" ht="18" customHeight="1" thickBot="1">
      <c r="A64" s="4" t="s">
        <v>21</v>
      </c>
      <c r="B64" s="189"/>
      <c r="C64" s="189"/>
      <c r="D64" s="189"/>
      <c r="E64" s="189"/>
      <c r="F64" s="188">
        <f>B63*1</f>
        <v>0</v>
      </c>
      <c r="G64" s="195"/>
    </row>
    <row r="65" spans="1:7" ht="18" customHeight="1" thickTop="1">
      <c r="A65" s="162" t="s">
        <v>22</v>
      </c>
      <c r="B65" s="173">
        <v>0</v>
      </c>
      <c r="C65" s="174"/>
      <c r="D65" s="174"/>
      <c r="E65" s="174"/>
      <c r="F65" s="173">
        <f>B65</f>
        <v>0</v>
      </c>
      <c r="G65" s="175"/>
    </row>
    <row r="66" spans="1:7" ht="18" customHeight="1" thickBot="1">
      <c r="A66" s="176" t="s">
        <v>23</v>
      </c>
      <c r="B66" s="171">
        <v>0</v>
      </c>
      <c r="C66" s="170"/>
      <c r="D66" s="170"/>
      <c r="E66" s="170"/>
      <c r="F66" s="171">
        <f>B66</f>
        <v>0</v>
      </c>
      <c r="G66" s="177"/>
    </row>
    <row r="67" spans="1:7" ht="18" customHeight="1" thickTop="1">
      <c r="A67" s="172" t="s">
        <v>24</v>
      </c>
      <c r="B67" s="191">
        <v>0</v>
      </c>
      <c r="C67" s="192"/>
      <c r="D67" s="192"/>
      <c r="E67" s="192"/>
      <c r="F67" s="192"/>
      <c r="G67" s="196"/>
    </row>
    <row r="68" spans="1:7" ht="18" customHeight="1" thickBot="1">
      <c r="A68" s="2" t="s">
        <v>23</v>
      </c>
      <c r="B68" s="197"/>
      <c r="C68" s="197"/>
      <c r="D68" s="197"/>
      <c r="E68" s="197"/>
      <c r="F68" s="198">
        <f>B67*1</f>
        <v>0</v>
      </c>
      <c r="G68" s="199"/>
    </row>
    <row r="69" spans="1:7" ht="18" customHeight="1" thickTop="1">
      <c r="A69" s="143" t="s">
        <v>210</v>
      </c>
      <c r="B69" s="153">
        <v>0</v>
      </c>
      <c r="C69" s="228"/>
      <c r="D69" s="228"/>
      <c r="E69" s="228"/>
      <c r="F69" s="228"/>
      <c r="G69" s="229"/>
    </row>
    <row r="70" spans="1:7" ht="18" customHeight="1" thickBot="1">
      <c r="A70" s="4" t="s">
        <v>26</v>
      </c>
      <c r="B70" s="155"/>
      <c r="C70" s="155"/>
      <c r="D70" s="155"/>
      <c r="E70" s="155"/>
      <c r="F70" s="125">
        <f>B69*1</f>
        <v>0</v>
      </c>
      <c r="G70" s="156"/>
    </row>
    <row r="71" spans="1:7" ht="18" customHeight="1" thickTop="1">
      <c r="A71" s="162" t="s">
        <v>27</v>
      </c>
      <c r="B71" s="193">
        <v>0</v>
      </c>
      <c r="C71" s="186"/>
      <c r="D71" s="186"/>
      <c r="E71" s="186"/>
      <c r="F71" s="186"/>
      <c r="G71" s="194"/>
    </row>
    <row r="72" spans="1:7" ht="18" customHeight="1" thickBot="1">
      <c r="A72" s="176" t="s">
        <v>28</v>
      </c>
      <c r="B72" s="200"/>
      <c r="C72" s="200"/>
      <c r="D72" s="200"/>
      <c r="E72" s="200"/>
      <c r="F72" s="201">
        <f>B71*1</f>
        <v>0</v>
      </c>
      <c r="G72" s="202"/>
    </row>
    <row r="73" spans="1:7" ht="18" customHeight="1" thickTop="1">
      <c r="A73" s="172" t="s">
        <v>160</v>
      </c>
      <c r="B73" s="230">
        <v>0</v>
      </c>
      <c r="C73" s="226"/>
      <c r="D73" s="226"/>
      <c r="E73" s="226"/>
      <c r="F73" s="226"/>
      <c r="G73" s="227"/>
    </row>
    <row r="74" spans="1:7" ht="18" customHeight="1" thickBot="1">
      <c r="A74" s="4" t="s">
        <v>29</v>
      </c>
      <c r="B74" s="155"/>
      <c r="C74" s="155"/>
      <c r="D74" s="155"/>
      <c r="E74" s="155"/>
      <c r="F74" s="125">
        <f>B73*1</f>
        <v>0</v>
      </c>
      <c r="G74" s="156"/>
    </row>
    <row r="75" spans="1:7" ht="18" customHeight="1" thickTop="1">
      <c r="A75" s="180" t="s">
        <v>213</v>
      </c>
      <c r="B75" s="193">
        <v>0</v>
      </c>
      <c r="C75" s="186"/>
      <c r="D75" s="186"/>
      <c r="E75" s="186"/>
      <c r="F75" s="186"/>
      <c r="G75" s="194"/>
    </row>
    <row r="76" spans="1:7" ht="18" customHeight="1" thickBot="1">
      <c r="A76" s="181" t="s">
        <v>53</v>
      </c>
      <c r="B76" s="200"/>
      <c r="C76" s="201">
        <v>0</v>
      </c>
      <c r="D76" s="200"/>
      <c r="E76" s="200"/>
      <c r="F76" s="201">
        <f>B75*1</f>
        <v>0</v>
      </c>
      <c r="G76" s="202"/>
    </row>
    <row r="77" spans="1:7" ht="18" customHeight="1" thickTop="1">
      <c r="A77" s="179" t="s">
        <v>117</v>
      </c>
      <c r="B77" s="173">
        <v>0</v>
      </c>
      <c r="C77" s="226"/>
      <c r="D77" s="226"/>
      <c r="E77" s="226"/>
      <c r="F77" s="226"/>
      <c r="G77" s="227"/>
    </row>
    <row r="78" spans="1:7" ht="18" customHeight="1" thickBot="1">
      <c r="A78" s="46" t="s">
        <v>55</v>
      </c>
      <c r="B78" s="155"/>
      <c r="C78" s="155"/>
      <c r="D78" s="155"/>
      <c r="E78" s="155"/>
      <c r="F78" s="125">
        <f>B77*1</f>
        <v>0</v>
      </c>
      <c r="G78" s="156"/>
    </row>
    <row r="79" spans="1:7" ht="18" customHeight="1" thickTop="1">
      <c r="A79" s="182" t="s">
        <v>197</v>
      </c>
      <c r="B79" s="224"/>
      <c r="C79" s="166" t="s">
        <v>328</v>
      </c>
      <c r="D79" s="166" t="s">
        <v>329</v>
      </c>
      <c r="E79" s="186"/>
      <c r="F79" s="186"/>
      <c r="G79" s="194"/>
    </row>
    <row r="80" spans="1:7" ht="18" customHeight="1">
      <c r="A80" s="50" t="s">
        <v>196</v>
      </c>
      <c r="B80" s="203"/>
      <c r="C80" s="115">
        <f>B79*0.56</f>
        <v>0</v>
      </c>
      <c r="D80" s="151"/>
      <c r="E80" s="151"/>
      <c r="F80" s="151"/>
      <c r="G80" s="152"/>
    </row>
    <row r="81" spans="1:7" ht="18" customHeight="1">
      <c r="A81" s="50" t="s">
        <v>31</v>
      </c>
      <c r="B81" s="203"/>
      <c r="C81" s="151"/>
      <c r="D81" s="115">
        <f>B79*0.44</f>
        <v>0</v>
      </c>
      <c r="E81" s="151"/>
      <c r="F81" s="151"/>
      <c r="G81" s="152"/>
    </row>
    <row r="82" spans="1:7" ht="18" customHeight="1" thickBot="1">
      <c r="A82" s="185" t="s">
        <v>226</v>
      </c>
      <c r="B82" s="341">
        <v>0</v>
      </c>
      <c r="C82" s="170"/>
      <c r="D82" s="170"/>
      <c r="E82" s="170"/>
      <c r="F82" s="171">
        <f>B82</f>
        <v>0</v>
      </c>
      <c r="G82" s="178"/>
    </row>
    <row r="83" spans="1:7" ht="18" customHeight="1" thickTop="1">
      <c r="A83" s="183" t="s">
        <v>206</v>
      </c>
      <c r="B83" s="225"/>
      <c r="C83" s="184" t="s">
        <v>208</v>
      </c>
      <c r="D83" s="192"/>
      <c r="E83" s="192"/>
      <c r="F83" s="192"/>
      <c r="G83" s="196"/>
    </row>
    <row r="84" spans="1:7" ht="18" customHeight="1" thickBot="1">
      <c r="A84" s="50" t="s">
        <v>207</v>
      </c>
      <c r="B84" s="204"/>
      <c r="C84" s="205">
        <f>B83</f>
        <v>0</v>
      </c>
      <c r="D84" s="206"/>
      <c r="E84" s="206"/>
      <c r="F84" s="206"/>
      <c r="G84" s="207"/>
    </row>
    <row r="85" spans="1:7" ht="18" customHeight="1">
      <c r="A85" s="7" t="s">
        <v>11</v>
      </c>
      <c r="B85" s="14"/>
      <c r="C85" s="43"/>
      <c r="D85" s="62"/>
      <c r="E85" s="62"/>
      <c r="F85" s="62"/>
      <c r="G85" s="62"/>
    </row>
    <row r="86" spans="1:17" ht="18" customHeight="1" thickBot="1">
      <c r="A86" s="7"/>
      <c r="Q86" s="14"/>
    </row>
    <row r="87" spans="8:17" ht="18" customHeight="1" thickTop="1">
      <c r="H87" s="373" t="s">
        <v>111</v>
      </c>
      <c r="I87" s="375" t="s">
        <v>182</v>
      </c>
      <c r="J87" s="375"/>
      <c r="K87" s="375"/>
      <c r="L87" s="375"/>
      <c r="M87" s="375"/>
      <c r="N87" s="375"/>
      <c r="O87" s="375"/>
      <c r="P87" s="375"/>
      <c r="Q87" s="66"/>
    </row>
    <row r="88" spans="1:17" ht="18" customHeight="1">
      <c r="A88" s="7"/>
      <c r="H88" s="374"/>
      <c r="I88" s="367" t="s">
        <v>104</v>
      </c>
      <c r="J88" s="367"/>
      <c r="K88" s="367"/>
      <c r="L88" s="367"/>
      <c r="M88" s="20" t="s">
        <v>105</v>
      </c>
      <c r="N88" s="20" t="s">
        <v>106</v>
      </c>
      <c r="O88" s="371" t="s">
        <v>107</v>
      </c>
      <c r="P88" s="371"/>
      <c r="Q88" s="16"/>
    </row>
    <row r="89" spans="8:17" ht="18" customHeight="1">
      <c r="H89" s="18" t="s">
        <v>60</v>
      </c>
      <c r="I89" s="346" t="s">
        <v>258</v>
      </c>
      <c r="J89" s="346"/>
      <c r="K89" s="346"/>
      <c r="L89" s="346"/>
      <c r="M89" s="24">
        <v>1</v>
      </c>
      <c r="N89" s="25" t="s">
        <v>90</v>
      </c>
      <c r="O89" s="372">
        <f>F74</f>
        <v>0</v>
      </c>
      <c r="P89" s="372"/>
      <c r="Q89" s="16"/>
    </row>
    <row r="90" spans="8:17" ht="18" customHeight="1">
      <c r="H90" s="18" t="s">
        <v>61</v>
      </c>
      <c r="I90" s="346" t="s">
        <v>85</v>
      </c>
      <c r="J90" s="346"/>
      <c r="K90" s="346"/>
      <c r="L90" s="346"/>
      <c r="M90" s="24">
        <v>1</v>
      </c>
      <c r="N90" s="25" t="s">
        <v>91</v>
      </c>
      <c r="O90" s="372">
        <f>G8</f>
        <v>0</v>
      </c>
      <c r="P90" s="372"/>
      <c r="Q90" s="16"/>
    </row>
    <row r="91" spans="8:17" ht="18" customHeight="1">
      <c r="H91" s="19" t="s">
        <v>62</v>
      </c>
      <c r="I91" s="346" t="s">
        <v>86</v>
      </c>
      <c r="J91" s="346"/>
      <c r="K91" s="346"/>
      <c r="L91" s="346"/>
      <c r="M91" s="24">
        <v>1</v>
      </c>
      <c r="N91" s="26" t="s">
        <v>92</v>
      </c>
      <c r="O91" s="372">
        <f>F78</f>
        <v>0</v>
      </c>
      <c r="P91" s="372"/>
      <c r="Q91" s="16"/>
    </row>
    <row r="92" spans="8:17" ht="18" customHeight="1">
      <c r="H92" s="18" t="s">
        <v>63</v>
      </c>
      <c r="I92" s="346" t="s">
        <v>87</v>
      </c>
      <c r="J92" s="346"/>
      <c r="K92" s="346"/>
      <c r="L92" s="346"/>
      <c r="M92" s="27">
        <v>0.25</v>
      </c>
      <c r="N92" s="28" t="s">
        <v>93</v>
      </c>
      <c r="O92" s="360">
        <f>D42+D43+D44+D45</f>
        <v>0</v>
      </c>
      <c r="P92" s="360"/>
      <c r="Q92" s="16"/>
    </row>
    <row r="93" spans="8:17" ht="18" customHeight="1">
      <c r="H93" s="19" t="s">
        <v>64</v>
      </c>
      <c r="I93" s="346" t="s">
        <v>195</v>
      </c>
      <c r="J93" s="346"/>
      <c r="K93" s="346"/>
      <c r="L93" s="346"/>
      <c r="M93" s="27">
        <v>1</v>
      </c>
      <c r="N93" s="28" t="s">
        <v>95</v>
      </c>
      <c r="O93" s="360">
        <f>G54+G55</f>
        <v>0</v>
      </c>
      <c r="P93" s="360"/>
      <c r="Q93" s="16"/>
    </row>
    <row r="94" spans="8:17" ht="18" customHeight="1">
      <c r="H94" s="18" t="s">
        <v>65</v>
      </c>
      <c r="I94" s="346" t="s">
        <v>259</v>
      </c>
      <c r="J94" s="346"/>
      <c r="K94" s="346"/>
      <c r="L94" s="346"/>
      <c r="M94" s="27">
        <v>0.44</v>
      </c>
      <c r="N94" s="28" t="s">
        <v>96</v>
      </c>
      <c r="O94" s="360">
        <f>D57</f>
        <v>0</v>
      </c>
      <c r="P94" s="360"/>
      <c r="Q94" s="16"/>
    </row>
    <row r="95" spans="8:17" ht="18" customHeight="1">
      <c r="H95" s="18" t="s">
        <v>66</v>
      </c>
      <c r="I95" s="346" t="s">
        <v>231</v>
      </c>
      <c r="J95" s="346"/>
      <c r="K95" s="346"/>
      <c r="L95" s="346"/>
      <c r="M95" s="27">
        <v>0.44</v>
      </c>
      <c r="N95" s="28" t="s">
        <v>97</v>
      </c>
      <c r="O95" s="360">
        <f>D4+D6+D7+D10+D17+D18+D20+D21+D25+D26+D22+D23+D27+D28+D32+D33+D34+D35+D36+D37+D38+D39</f>
        <v>0</v>
      </c>
      <c r="P95" s="360"/>
      <c r="Q95" s="16"/>
    </row>
    <row r="96" spans="8:17" ht="18" customHeight="1">
      <c r="H96" s="18" t="s">
        <v>67</v>
      </c>
      <c r="I96" s="346" t="s">
        <v>276</v>
      </c>
      <c r="J96" s="346"/>
      <c r="K96" s="346"/>
      <c r="L96" s="346"/>
      <c r="M96" s="27">
        <v>0.56</v>
      </c>
      <c r="N96" s="28" t="s">
        <v>223</v>
      </c>
      <c r="O96" s="360">
        <f>D49+D81</f>
        <v>0</v>
      </c>
      <c r="P96" s="360"/>
      <c r="Q96" s="16"/>
    </row>
    <row r="97" spans="8:17" ht="18" customHeight="1">
      <c r="H97" s="18" t="s">
        <v>214</v>
      </c>
      <c r="I97" s="346" t="s">
        <v>286</v>
      </c>
      <c r="J97" s="346"/>
      <c r="K97" s="346"/>
      <c r="L97" s="346"/>
      <c r="M97" s="27">
        <v>1</v>
      </c>
      <c r="N97" s="28" t="s">
        <v>277</v>
      </c>
      <c r="O97" s="360">
        <f>D50+F82</f>
        <v>0</v>
      </c>
      <c r="P97" s="399"/>
      <c r="Q97" s="16"/>
    </row>
    <row r="98" spans="8:17" ht="18" customHeight="1">
      <c r="H98" s="18" t="s">
        <v>69</v>
      </c>
      <c r="I98" s="346" t="s">
        <v>296</v>
      </c>
      <c r="J98" s="346"/>
      <c r="K98" s="346"/>
      <c r="L98" s="346"/>
      <c r="M98" s="27">
        <v>0.56</v>
      </c>
      <c r="N98" s="28" t="s">
        <v>216</v>
      </c>
      <c r="O98" s="376" t="s">
        <v>108</v>
      </c>
      <c r="P98" s="376"/>
      <c r="Q98" s="16"/>
    </row>
    <row r="99" spans="8:17" ht="18" customHeight="1" thickBot="1">
      <c r="H99" s="31" t="s">
        <v>70</v>
      </c>
      <c r="I99" s="347" t="s">
        <v>215</v>
      </c>
      <c r="J99" s="347"/>
      <c r="K99" s="347"/>
      <c r="L99" s="347"/>
      <c r="M99" s="32">
        <v>1</v>
      </c>
      <c r="N99" s="33" t="s">
        <v>216</v>
      </c>
      <c r="O99" s="377" t="s">
        <v>108</v>
      </c>
      <c r="P99" s="378"/>
      <c r="Q99" s="16"/>
    </row>
    <row r="100" spans="8:17" ht="18" customHeight="1" thickTop="1">
      <c r="H100" s="18" t="s">
        <v>71</v>
      </c>
      <c r="I100" s="346" t="s">
        <v>88</v>
      </c>
      <c r="J100" s="346"/>
      <c r="K100" s="346"/>
      <c r="L100" s="346"/>
      <c r="M100" s="27">
        <v>1</v>
      </c>
      <c r="N100" s="28" t="s">
        <v>94</v>
      </c>
      <c r="O100" s="379">
        <f>R14</f>
        <v>0</v>
      </c>
      <c r="P100" s="360"/>
      <c r="Q100" s="16"/>
    </row>
    <row r="101" spans="8:17" ht="18" customHeight="1">
      <c r="H101" s="18" t="s">
        <v>72</v>
      </c>
      <c r="I101" s="346" t="s">
        <v>224</v>
      </c>
      <c r="J101" s="346"/>
      <c r="K101" s="346"/>
      <c r="L101" s="346"/>
      <c r="M101" s="27">
        <v>1</v>
      </c>
      <c r="N101" s="28" t="s">
        <v>222</v>
      </c>
      <c r="O101" s="360">
        <f>F39</f>
        <v>0</v>
      </c>
      <c r="P101" s="360"/>
      <c r="Q101" s="16"/>
    </row>
    <row r="102" spans="8:17" ht="18" customHeight="1">
      <c r="H102" s="18" t="s">
        <v>73</v>
      </c>
      <c r="I102" s="346" t="s">
        <v>225</v>
      </c>
      <c r="J102" s="346"/>
      <c r="K102" s="346"/>
      <c r="L102" s="346"/>
      <c r="M102" s="27">
        <v>1</v>
      </c>
      <c r="N102" s="28" t="s">
        <v>222</v>
      </c>
      <c r="O102" s="376" t="s">
        <v>108</v>
      </c>
      <c r="P102" s="376"/>
      <c r="Q102" s="16"/>
    </row>
    <row r="103" spans="8:17" ht="18" customHeight="1">
      <c r="H103" s="18" t="s">
        <v>74</v>
      </c>
      <c r="I103" s="346" t="s">
        <v>278</v>
      </c>
      <c r="J103" s="346"/>
      <c r="K103" s="346"/>
      <c r="L103" s="346"/>
      <c r="M103" s="27">
        <v>1</v>
      </c>
      <c r="N103" s="28" t="s">
        <v>268</v>
      </c>
      <c r="O103" s="360">
        <f>M20+M21+M25+M26+M22+M23+M27+M28+M29+M30+M32+M33+M34+M35+M36+M37+M38</f>
        <v>0</v>
      </c>
      <c r="P103" s="360"/>
      <c r="Q103" s="16"/>
    </row>
    <row r="104" spans="8:17" ht="18" customHeight="1">
      <c r="H104" s="18" t="s">
        <v>75</v>
      </c>
      <c r="I104" s="346" t="s">
        <v>260</v>
      </c>
      <c r="J104" s="346"/>
      <c r="K104" s="346"/>
      <c r="L104" s="346"/>
      <c r="M104" s="27">
        <v>1</v>
      </c>
      <c r="N104" s="28" t="s">
        <v>268</v>
      </c>
      <c r="O104" s="376" t="s">
        <v>108</v>
      </c>
      <c r="P104" s="376"/>
      <c r="Q104" s="16"/>
    </row>
    <row r="105" spans="8:17" ht="18" customHeight="1">
      <c r="H105" s="18" t="s">
        <v>76</v>
      </c>
      <c r="I105" s="346" t="s">
        <v>241</v>
      </c>
      <c r="J105" s="346"/>
      <c r="K105" s="346"/>
      <c r="L105" s="346"/>
      <c r="M105" s="27">
        <v>1</v>
      </c>
      <c r="N105" s="28" t="s">
        <v>98</v>
      </c>
      <c r="O105" s="360">
        <f>N20+N21+N25+N26+N22+N23+N27+N28+N29+N30+N32+N33+N34+N35+N36+N37</f>
        <v>0</v>
      </c>
      <c r="P105" s="360"/>
      <c r="Q105" s="16"/>
    </row>
    <row r="106" spans="8:17" ht="18" customHeight="1">
      <c r="H106" s="18" t="s">
        <v>77</v>
      </c>
      <c r="I106" s="346" t="s">
        <v>261</v>
      </c>
      <c r="J106" s="346"/>
      <c r="K106" s="346"/>
      <c r="L106" s="346"/>
      <c r="M106" s="27">
        <v>1</v>
      </c>
      <c r="N106" s="28" t="s">
        <v>98</v>
      </c>
      <c r="O106" s="376" t="s">
        <v>108</v>
      </c>
      <c r="P106" s="376"/>
      <c r="Q106" s="16"/>
    </row>
    <row r="107" spans="8:17" ht="18" customHeight="1">
      <c r="H107" s="19" t="s">
        <v>78</v>
      </c>
      <c r="I107" s="346" t="s">
        <v>242</v>
      </c>
      <c r="J107" s="346"/>
      <c r="K107" s="346"/>
      <c r="L107" s="346"/>
      <c r="M107" s="27">
        <v>1</v>
      </c>
      <c r="N107" s="30" t="s">
        <v>243</v>
      </c>
      <c r="O107" s="360">
        <f>F25+F26+F27+F28+F32+F33+F34+F35+F36+F37+F38+F39</f>
        <v>0</v>
      </c>
      <c r="P107" s="360"/>
      <c r="Q107" s="16"/>
    </row>
    <row r="108" spans="8:17" ht="18" customHeight="1">
      <c r="H108" s="19" t="s">
        <v>79</v>
      </c>
      <c r="I108" s="346" t="s">
        <v>244</v>
      </c>
      <c r="J108" s="346"/>
      <c r="K108" s="346"/>
      <c r="L108" s="346"/>
      <c r="M108" s="27">
        <v>1</v>
      </c>
      <c r="N108" s="28" t="s">
        <v>143</v>
      </c>
      <c r="O108" s="376" t="s">
        <v>108</v>
      </c>
      <c r="P108" s="376"/>
      <c r="Q108" s="16"/>
    </row>
    <row r="109" spans="8:17" ht="18" customHeight="1">
      <c r="H109" s="18" t="s">
        <v>80</v>
      </c>
      <c r="I109" s="348" t="s">
        <v>298</v>
      </c>
      <c r="J109" s="346"/>
      <c r="K109" s="346"/>
      <c r="L109" s="346"/>
      <c r="M109" s="27">
        <v>1</v>
      </c>
      <c r="N109" s="28" t="s">
        <v>144</v>
      </c>
      <c r="O109" s="393" t="s">
        <v>108</v>
      </c>
      <c r="P109" s="393"/>
      <c r="Q109" s="16"/>
    </row>
    <row r="110" spans="8:17" ht="18" customHeight="1">
      <c r="H110" s="18" t="s">
        <v>81</v>
      </c>
      <c r="I110" s="346" t="s">
        <v>145</v>
      </c>
      <c r="J110" s="346"/>
      <c r="K110" s="346"/>
      <c r="L110" s="346"/>
      <c r="M110" s="27">
        <v>1</v>
      </c>
      <c r="N110" s="28" t="s">
        <v>143</v>
      </c>
      <c r="O110" s="391">
        <f>G27+G28+G34+G35</f>
        <v>0</v>
      </c>
      <c r="P110" s="392"/>
      <c r="Q110" s="16"/>
    </row>
    <row r="111" spans="7:17" ht="18" customHeight="1" thickBot="1">
      <c r="G111" s="95" t="s">
        <v>309</v>
      </c>
      <c r="H111" s="31" t="s">
        <v>299</v>
      </c>
      <c r="I111" s="401" t="s">
        <v>300</v>
      </c>
      <c r="J111" s="401"/>
      <c r="K111" s="401"/>
      <c r="L111" s="401"/>
      <c r="M111" s="32">
        <v>1</v>
      </c>
      <c r="N111" s="33" t="s">
        <v>301</v>
      </c>
      <c r="O111" s="388">
        <f>R32+R33+R34+R35+R36+R37</f>
        <v>0</v>
      </c>
      <c r="P111" s="389"/>
      <c r="Q111" s="16"/>
    </row>
    <row r="112" spans="8:17" ht="18" customHeight="1" thickTop="1">
      <c r="H112" s="19" t="s">
        <v>82</v>
      </c>
      <c r="I112" s="346" t="s">
        <v>262</v>
      </c>
      <c r="J112" s="346"/>
      <c r="K112" s="346"/>
      <c r="L112" s="346"/>
      <c r="M112" s="27">
        <v>1</v>
      </c>
      <c r="N112" s="28" t="s">
        <v>99</v>
      </c>
      <c r="O112" s="360">
        <f>P10</f>
        <v>0</v>
      </c>
      <c r="P112" s="360"/>
      <c r="Q112" s="16"/>
    </row>
    <row r="113" spans="8:17" ht="18" customHeight="1">
      <c r="H113" s="19" t="s">
        <v>110</v>
      </c>
      <c r="I113" s="346" t="s">
        <v>263</v>
      </c>
      <c r="J113" s="346"/>
      <c r="K113" s="346"/>
      <c r="L113" s="346"/>
      <c r="M113" s="27">
        <v>1</v>
      </c>
      <c r="N113" s="28" t="s">
        <v>99</v>
      </c>
      <c r="O113" s="376" t="s">
        <v>108</v>
      </c>
      <c r="P113" s="376"/>
      <c r="Q113" s="16"/>
    </row>
    <row r="114" spans="8:17" ht="18.75" customHeight="1">
      <c r="H114" s="19" t="s">
        <v>83</v>
      </c>
      <c r="I114" s="346" t="s">
        <v>247</v>
      </c>
      <c r="J114" s="346"/>
      <c r="K114" s="346"/>
      <c r="L114" s="346"/>
      <c r="M114" s="27">
        <v>1</v>
      </c>
      <c r="N114" s="28" t="s">
        <v>100</v>
      </c>
      <c r="O114" s="360">
        <f>K4+K5+K6+K7+K8+K9+K10+K12+K13+K14+K15+K17+K20+K21+K25+K26+K22+K23+K27+K28+K29+K30+K32+K33+K34+K35+K36+K37+K38+K39+K40</f>
        <v>0</v>
      </c>
      <c r="P114" s="360"/>
      <c r="Q114" s="16"/>
    </row>
    <row r="115" spans="7:17" ht="18.75" customHeight="1">
      <c r="G115" s="93"/>
      <c r="H115" s="19" t="s">
        <v>146</v>
      </c>
      <c r="I115" s="346" t="s">
        <v>264</v>
      </c>
      <c r="J115" s="346"/>
      <c r="K115" s="346"/>
      <c r="L115" s="346"/>
      <c r="M115" s="27">
        <v>1</v>
      </c>
      <c r="N115" s="28" t="s">
        <v>304</v>
      </c>
      <c r="O115" s="393" t="s">
        <v>108</v>
      </c>
      <c r="P115" s="394"/>
      <c r="Q115" s="16"/>
    </row>
    <row r="116" spans="7:17" ht="18.75" customHeight="1">
      <c r="G116" s="95" t="s">
        <v>309</v>
      </c>
      <c r="H116" s="19" t="s">
        <v>302</v>
      </c>
      <c r="I116" s="346" t="s">
        <v>303</v>
      </c>
      <c r="J116" s="346"/>
      <c r="K116" s="346"/>
      <c r="L116" s="346"/>
      <c r="M116" s="27">
        <v>1</v>
      </c>
      <c r="N116" s="28" t="s">
        <v>313</v>
      </c>
      <c r="O116" s="395">
        <f>O4+O5+O6+O7+O8+O9+O10+O11+O12+O13+O14+O15+O17+O19+O20+O18+O21+O22+O23+O24+O25+O26+O27+O28+O29+O30+O31+O32+O33+O34+O35+O36+O37+O38+O39+O40</f>
        <v>0</v>
      </c>
      <c r="P116" s="396"/>
      <c r="Q116" s="16"/>
    </row>
    <row r="117" spans="7:17" ht="18.75" customHeight="1" thickBot="1">
      <c r="G117" s="95" t="s">
        <v>309</v>
      </c>
      <c r="H117" s="34" t="s">
        <v>305</v>
      </c>
      <c r="I117" s="347" t="s">
        <v>306</v>
      </c>
      <c r="J117" s="347"/>
      <c r="K117" s="347"/>
      <c r="L117" s="347"/>
      <c r="M117" s="32">
        <v>1</v>
      </c>
      <c r="N117" s="33">
        <v>990.1</v>
      </c>
      <c r="O117" s="377" t="s">
        <v>108</v>
      </c>
      <c r="P117" s="377"/>
      <c r="Q117" s="16"/>
    </row>
    <row r="118" spans="8:17" ht="18.75" customHeight="1" thickTop="1">
      <c r="H118" s="19" t="s">
        <v>147</v>
      </c>
      <c r="I118" s="346" t="s">
        <v>217</v>
      </c>
      <c r="J118" s="346"/>
      <c r="K118" s="346"/>
      <c r="L118" s="346"/>
      <c r="M118" s="29">
        <v>0.6465</v>
      </c>
      <c r="N118" s="28" t="s">
        <v>101</v>
      </c>
      <c r="O118" s="360">
        <f>H4+H5+H6+H7+H8+H9+H10+H12+H13+H14+H15+H17+H20+H21+H25+H26+H22+H23+H27+H28+H38+H39+H32+H33+H34+H35+H36+H37+H38+H39+H40</f>
        <v>0</v>
      </c>
      <c r="P118" s="360"/>
      <c r="Q118" s="16"/>
    </row>
    <row r="119" spans="8:17" ht="18.75" customHeight="1">
      <c r="H119" s="19" t="s">
        <v>148</v>
      </c>
      <c r="I119" s="346" t="s">
        <v>218</v>
      </c>
      <c r="J119" s="346"/>
      <c r="K119" s="346"/>
      <c r="L119" s="346"/>
      <c r="M119" s="29">
        <v>0.8884</v>
      </c>
      <c r="N119" s="28" t="s">
        <v>102</v>
      </c>
      <c r="O119" s="376" t="s">
        <v>108</v>
      </c>
      <c r="P119" s="376"/>
      <c r="Q119" s="16"/>
    </row>
    <row r="120" spans="7:17" ht="18.75" customHeight="1">
      <c r="G120" s="95" t="s">
        <v>309</v>
      </c>
      <c r="H120" s="19" t="s">
        <v>310</v>
      </c>
      <c r="I120" s="346" t="s">
        <v>307</v>
      </c>
      <c r="J120" s="346"/>
      <c r="K120" s="346"/>
      <c r="L120" s="346"/>
      <c r="M120" s="29">
        <v>0.9083</v>
      </c>
      <c r="N120" s="28" t="s">
        <v>308</v>
      </c>
      <c r="O120" s="376" t="s">
        <v>108</v>
      </c>
      <c r="P120" s="390"/>
      <c r="Q120" s="16"/>
    </row>
    <row r="121" spans="8:17" ht="18.75" customHeight="1" thickBot="1">
      <c r="H121" s="34" t="s">
        <v>149</v>
      </c>
      <c r="I121" s="349" t="s">
        <v>89</v>
      </c>
      <c r="J121" s="349"/>
      <c r="K121" s="349"/>
      <c r="L121" s="349"/>
      <c r="M121" s="59"/>
      <c r="N121" s="59"/>
      <c r="O121" s="386">
        <f>O89+O90+O91+O92+O93+O94+O95+O96+O97+O100+O101+O103+O105+O107+O110+O111+O112+O114+O116+O118</f>
        <v>0</v>
      </c>
      <c r="P121" s="386"/>
      <c r="Q121" s="16"/>
    </row>
    <row r="122" spans="8:17" ht="18.75" customHeight="1" thickTop="1">
      <c r="H122" s="16"/>
      <c r="I122" s="402" t="s">
        <v>176</v>
      </c>
      <c r="J122" s="403"/>
      <c r="K122" s="403"/>
      <c r="L122" s="403"/>
      <c r="M122" s="58"/>
      <c r="N122" s="58"/>
      <c r="O122" s="387"/>
      <c r="P122" s="387"/>
      <c r="Q122" s="16"/>
    </row>
    <row r="123" spans="8:17" ht="18.75" customHeight="1">
      <c r="H123" s="19" t="s">
        <v>150</v>
      </c>
      <c r="I123" s="400" t="s">
        <v>217</v>
      </c>
      <c r="J123" s="400"/>
      <c r="K123" s="400"/>
      <c r="L123" s="400"/>
      <c r="M123" s="17">
        <v>0.3535</v>
      </c>
      <c r="N123" s="1" t="s">
        <v>101</v>
      </c>
      <c r="O123" s="360">
        <f>I4+I5+I6+I7+I8+I9+I10+I12+I13+I14+I15+I17+I20+I21+I25+I26+I22+I23+I27+I28+I32+I33+I34+I35+I36+I37+I38+I39+I40</f>
        <v>0</v>
      </c>
      <c r="P123" s="360"/>
      <c r="Q123" s="16"/>
    </row>
    <row r="124" spans="8:17" ht="18.75" customHeight="1">
      <c r="H124" s="19" t="s">
        <v>151</v>
      </c>
      <c r="I124" s="400" t="s">
        <v>218</v>
      </c>
      <c r="J124" s="400"/>
      <c r="K124" s="400"/>
      <c r="L124" s="400"/>
      <c r="M124" s="17">
        <v>0.1116</v>
      </c>
      <c r="N124" s="1" t="s">
        <v>102</v>
      </c>
      <c r="O124" s="376" t="s">
        <v>108</v>
      </c>
      <c r="P124" s="376"/>
      <c r="Q124" s="16"/>
    </row>
    <row r="125" spans="8:17" ht="18.75" customHeight="1">
      <c r="H125" s="19" t="s">
        <v>152</v>
      </c>
      <c r="I125" s="400" t="s">
        <v>279</v>
      </c>
      <c r="J125" s="400"/>
      <c r="K125" s="400"/>
      <c r="L125" s="400"/>
      <c r="M125" s="17">
        <v>1</v>
      </c>
      <c r="N125" s="40" t="s">
        <v>98</v>
      </c>
      <c r="O125" s="385">
        <f>J4+J5+J6+J7+J8+J9+J10+J12+J13+J14+J15+J20+J21+J25+J26+J22+J23+J27+J28+J29+J30+J32+J33+J34+J35+J36+J37+J38+J40</f>
        <v>0</v>
      </c>
      <c r="P125" s="385"/>
      <c r="Q125" s="16"/>
    </row>
    <row r="126" spans="8:17" ht="18.75" customHeight="1">
      <c r="H126" s="19" t="s">
        <v>153</v>
      </c>
      <c r="I126" s="400" t="s">
        <v>280</v>
      </c>
      <c r="J126" s="400"/>
      <c r="K126" s="400"/>
      <c r="L126" s="400"/>
      <c r="M126" s="17">
        <v>1</v>
      </c>
      <c r="N126" s="40" t="s">
        <v>98</v>
      </c>
      <c r="O126" s="376" t="s">
        <v>108</v>
      </c>
      <c r="P126" s="376"/>
      <c r="Q126" s="16"/>
    </row>
    <row r="127" spans="7:17" ht="18.75" customHeight="1">
      <c r="G127" s="95" t="s">
        <v>309</v>
      </c>
      <c r="H127" s="19" t="s">
        <v>311</v>
      </c>
      <c r="I127" s="400" t="s">
        <v>312</v>
      </c>
      <c r="J127" s="400"/>
      <c r="K127" s="400"/>
      <c r="L127" s="400"/>
      <c r="M127" s="17">
        <v>0.0917</v>
      </c>
      <c r="N127" s="96" t="s">
        <v>308</v>
      </c>
      <c r="O127" s="376" t="s">
        <v>108</v>
      </c>
      <c r="P127" s="390"/>
      <c r="Q127" s="16"/>
    </row>
    <row r="128" spans="8:17" ht="18.75" customHeight="1" thickBot="1">
      <c r="H128" s="36" t="s">
        <v>154</v>
      </c>
      <c r="I128" s="343" t="s">
        <v>155</v>
      </c>
      <c r="J128" s="343"/>
      <c r="K128" s="343"/>
      <c r="L128" s="343"/>
      <c r="M128" s="78"/>
      <c r="N128" s="79"/>
      <c r="O128" s="384">
        <f>O123+O125</f>
        <v>0</v>
      </c>
      <c r="P128" s="384"/>
      <c r="Q128" s="16"/>
    </row>
    <row r="129" spans="8:17" ht="18.75" customHeight="1" thickTop="1">
      <c r="H129" s="35"/>
      <c r="I129" s="81"/>
      <c r="J129" s="81"/>
      <c r="K129" s="81"/>
      <c r="L129" s="81"/>
      <c r="M129" s="82"/>
      <c r="N129" s="83"/>
      <c r="O129" s="84"/>
      <c r="P129" s="84"/>
      <c r="Q129" s="14"/>
    </row>
    <row r="130" spans="8:13" ht="18.75" customHeight="1" thickBot="1">
      <c r="H130" s="35"/>
      <c r="I130" s="22"/>
      <c r="J130" s="22"/>
      <c r="K130" s="22"/>
      <c r="L130" s="22"/>
      <c r="M130" s="21"/>
    </row>
    <row r="131" spans="8:14" ht="18.75" customHeight="1" thickTop="1">
      <c r="H131" s="35"/>
      <c r="I131" s="350" t="s">
        <v>287</v>
      </c>
      <c r="J131" s="351"/>
      <c r="K131" s="351"/>
      <c r="L131" s="351"/>
      <c r="M131" s="352"/>
      <c r="N131" s="16"/>
    </row>
    <row r="132" spans="9:14" ht="18.75" customHeight="1">
      <c r="I132" s="344" t="s">
        <v>120</v>
      </c>
      <c r="J132" s="345"/>
      <c r="K132" s="345"/>
      <c r="L132" s="345"/>
      <c r="M132" s="47">
        <f>C4+C6+C7+C10+C13+C14+C15+C17+C18+C20+C21+C25+C26+C22+C23+C27+C28+C32+C33+C34+C35+C36+C37+C38+C39</f>
        <v>0</v>
      </c>
      <c r="N132" s="16"/>
    </row>
    <row r="133" spans="9:14" ht="18.75" customHeight="1">
      <c r="I133" s="344" t="s">
        <v>119</v>
      </c>
      <c r="J133" s="345"/>
      <c r="K133" s="345"/>
      <c r="L133" s="345"/>
      <c r="M133" s="47">
        <f>Q7</f>
        <v>0</v>
      </c>
      <c r="N133" s="16"/>
    </row>
    <row r="134" spans="9:14" ht="18.75" customHeight="1">
      <c r="I134" s="344" t="s">
        <v>122</v>
      </c>
      <c r="J134" s="345"/>
      <c r="K134" s="345"/>
      <c r="L134" s="345"/>
      <c r="M134" s="47">
        <f>L4+L5+L6+L7+L8+L9+L10+L12+L13+L14+L15+L17+L18+L20+L21+L25+L26+L22+L23+L27+L28+L29+L30+L32+L33+L34+L35+L36+L37+L38+L39+L40</f>
        <v>0</v>
      </c>
      <c r="N134" s="16"/>
    </row>
    <row r="135" spans="9:14" ht="18.75" customHeight="1">
      <c r="I135" s="344" t="s">
        <v>126</v>
      </c>
      <c r="J135" s="345"/>
      <c r="K135" s="345"/>
      <c r="L135" s="345"/>
      <c r="M135" s="47">
        <f>C42+C43+C44+C45</f>
        <v>0</v>
      </c>
      <c r="N135" s="16"/>
    </row>
    <row r="136" spans="9:14" ht="18.75" customHeight="1">
      <c r="I136" s="344" t="s">
        <v>127</v>
      </c>
      <c r="J136" s="345"/>
      <c r="K136" s="345"/>
      <c r="L136" s="345"/>
      <c r="M136" s="47">
        <f>C48+C52</f>
        <v>0</v>
      </c>
      <c r="N136" s="16"/>
    </row>
    <row r="137" spans="9:14" ht="18.75" customHeight="1">
      <c r="I137" s="344" t="s">
        <v>128</v>
      </c>
      <c r="J137" s="345"/>
      <c r="K137" s="345"/>
      <c r="L137" s="345"/>
      <c r="M137" s="47">
        <f>C58</f>
        <v>0</v>
      </c>
      <c r="N137" s="16"/>
    </row>
    <row r="138" spans="9:14" ht="18.75" customHeight="1">
      <c r="I138" s="344" t="s">
        <v>131</v>
      </c>
      <c r="J138" s="345"/>
      <c r="K138" s="345"/>
      <c r="L138" s="345"/>
      <c r="M138" s="47">
        <f>F65</f>
        <v>0</v>
      </c>
      <c r="N138" s="16"/>
    </row>
    <row r="139" spans="9:14" ht="18.75" customHeight="1">
      <c r="I139" s="344" t="s">
        <v>209</v>
      </c>
      <c r="J139" s="345"/>
      <c r="K139" s="345"/>
      <c r="L139" s="345"/>
      <c r="M139" s="47">
        <f>C84</f>
        <v>0</v>
      </c>
      <c r="N139" s="16"/>
    </row>
    <row r="140" spans="9:14" ht="18.75" customHeight="1">
      <c r="I140" s="344" t="s">
        <v>295</v>
      </c>
      <c r="J140" s="345"/>
      <c r="K140" s="345"/>
      <c r="L140" s="345"/>
      <c r="M140" s="87">
        <f>F72</f>
        <v>0</v>
      </c>
      <c r="N140" s="16"/>
    </row>
    <row r="141" spans="9:14" ht="18.75" customHeight="1" thickBot="1">
      <c r="I141" s="358" t="s">
        <v>156</v>
      </c>
      <c r="J141" s="359"/>
      <c r="K141" s="359"/>
      <c r="L141" s="359"/>
      <c r="M141" s="72">
        <f>M132+M133+M134+M135+M136+M137+M138+M139+M140</f>
        <v>0</v>
      </c>
      <c r="N141" s="16"/>
    </row>
    <row r="142" spans="9:13" ht="18.75" customHeight="1" thickBot="1" thickTop="1">
      <c r="I142" s="22"/>
      <c r="J142" s="22"/>
      <c r="K142" s="22"/>
      <c r="L142" s="22"/>
      <c r="M142" s="21"/>
    </row>
    <row r="143" spans="9:16" ht="18.75" customHeight="1" thickTop="1">
      <c r="I143" s="353" t="s">
        <v>134</v>
      </c>
      <c r="J143" s="354"/>
      <c r="K143" s="354"/>
      <c r="L143" s="354"/>
      <c r="M143" s="355"/>
      <c r="N143" s="16"/>
      <c r="P143" s="21"/>
    </row>
    <row r="144" spans="9:14" ht="18.75" customHeight="1">
      <c r="I144" s="344" t="s">
        <v>130</v>
      </c>
      <c r="J144" s="345"/>
      <c r="K144" s="345"/>
      <c r="L144" s="345"/>
      <c r="M144" s="47">
        <f>G62</f>
        <v>0</v>
      </c>
      <c r="N144" s="16"/>
    </row>
    <row r="145" spans="9:14" ht="18.75" customHeight="1">
      <c r="I145" s="344" t="s">
        <v>138</v>
      </c>
      <c r="J145" s="345"/>
      <c r="K145" s="345"/>
      <c r="L145" s="345"/>
      <c r="M145" s="47">
        <f>G64</f>
        <v>0</v>
      </c>
      <c r="N145" s="16"/>
    </row>
    <row r="146" spans="9:14" ht="18.75" customHeight="1">
      <c r="I146" s="344" t="s">
        <v>123</v>
      </c>
      <c r="J146" s="345"/>
      <c r="K146" s="345"/>
      <c r="L146" s="345"/>
      <c r="M146" s="47">
        <f>G5</f>
        <v>0</v>
      </c>
      <c r="N146" s="16"/>
    </row>
    <row r="147" spans="9:14" ht="18.75" customHeight="1">
      <c r="I147" s="344" t="s">
        <v>116</v>
      </c>
      <c r="J147" s="345"/>
      <c r="K147" s="345"/>
      <c r="L147" s="345"/>
      <c r="M147" s="47">
        <f>E12+E13+E14+E15</f>
        <v>0</v>
      </c>
      <c r="N147" s="16"/>
    </row>
    <row r="148" spans="9:14" ht="18.75" customHeight="1">
      <c r="I148" s="397" t="s">
        <v>124</v>
      </c>
      <c r="J148" s="398"/>
      <c r="K148" s="398"/>
      <c r="L148" s="398"/>
      <c r="M148" s="47">
        <f>G6</f>
        <v>0</v>
      </c>
      <c r="N148" s="16"/>
    </row>
    <row r="149" spans="9:14" ht="18.75" customHeight="1">
      <c r="I149" s="344" t="s">
        <v>139</v>
      </c>
      <c r="J149" s="345"/>
      <c r="K149" s="345"/>
      <c r="L149" s="345"/>
      <c r="M149" s="47">
        <f>G42+G43+G44+G45</f>
        <v>0</v>
      </c>
      <c r="N149" s="16"/>
    </row>
    <row r="150" spans="9:14" ht="18.75" customHeight="1">
      <c r="I150" s="356" t="s">
        <v>125</v>
      </c>
      <c r="J150" s="357"/>
      <c r="K150" s="357"/>
      <c r="L150" s="357"/>
      <c r="M150" s="47">
        <f>F40</f>
        <v>0</v>
      </c>
      <c r="N150" s="16"/>
    </row>
    <row r="151" spans="8:16" ht="18.75" customHeight="1">
      <c r="H151" s="14"/>
      <c r="I151" s="356" t="s">
        <v>221</v>
      </c>
      <c r="J151" s="357"/>
      <c r="K151" s="357"/>
      <c r="L151" s="357"/>
      <c r="M151" s="47">
        <f>G60+F76</f>
        <v>0</v>
      </c>
      <c r="N151" s="16"/>
      <c r="P151" s="23"/>
    </row>
    <row r="152" spans="8:16" ht="18.75" customHeight="1">
      <c r="H152" s="14"/>
      <c r="I152" s="356" t="s">
        <v>220</v>
      </c>
      <c r="J152" s="357"/>
      <c r="K152" s="357"/>
      <c r="L152" s="357"/>
      <c r="M152" s="47">
        <f>G9</f>
        <v>0</v>
      </c>
      <c r="N152" s="16"/>
      <c r="P152" s="23"/>
    </row>
    <row r="153" spans="8:16" ht="18.75" customHeight="1">
      <c r="H153" s="14"/>
      <c r="I153" s="356" t="s">
        <v>293</v>
      </c>
      <c r="J153" s="357"/>
      <c r="K153" s="357"/>
      <c r="L153" s="357"/>
      <c r="M153" s="47">
        <f>F44+F45</f>
        <v>0</v>
      </c>
      <c r="N153" s="16"/>
      <c r="P153" s="23"/>
    </row>
    <row r="154" spans="8:14" ht="18.75" customHeight="1" thickBot="1">
      <c r="H154" s="14"/>
      <c r="I154" s="358" t="s">
        <v>157</v>
      </c>
      <c r="J154" s="359"/>
      <c r="K154" s="359"/>
      <c r="L154" s="359"/>
      <c r="M154" s="72">
        <f>M144+M145+M146+M147+M148+M149+M150+M151+M152+M153</f>
        <v>0</v>
      </c>
      <c r="N154" s="16"/>
    </row>
    <row r="155" spans="8:13" ht="18.75" customHeight="1" thickBot="1" thickTop="1">
      <c r="H155" s="14"/>
      <c r="I155" s="1"/>
      <c r="J155" s="1"/>
      <c r="K155" s="1"/>
      <c r="L155" s="1"/>
      <c r="M155" s="21"/>
    </row>
    <row r="156" spans="9:14" ht="18.75" customHeight="1" thickTop="1">
      <c r="I156" s="353" t="s">
        <v>133</v>
      </c>
      <c r="J156" s="354"/>
      <c r="K156" s="354"/>
      <c r="L156" s="354"/>
      <c r="M156" s="355"/>
      <c r="N156" s="16"/>
    </row>
    <row r="157" spans="9:14" ht="18.75" customHeight="1">
      <c r="I157" s="344" t="s">
        <v>129</v>
      </c>
      <c r="J157" s="345"/>
      <c r="K157" s="345"/>
      <c r="L157" s="345"/>
      <c r="M157" s="47">
        <f>F62</f>
        <v>0</v>
      </c>
      <c r="N157" s="16"/>
    </row>
    <row r="158" spans="9:17" ht="18.75" customHeight="1">
      <c r="I158" s="344" t="s">
        <v>140</v>
      </c>
      <c r="J158" s="345"/>
      <c r="K158" s="345"/>
      <c r="L158" s="345"/>
      <c r="M158" s="47">
        <f>F64</f>
        <v>0</v>
      </c>
      <c r="N158" s="16"/>
      <c r="P158" s="23"/>
      <c r="Q158" s="23"/>
    </row>
    <row r="159" spans="9:14" ht="18.75" customHeight="1">
      <c r="I159" s="344" t="s">
        <v>24</v>
      </c>
      <c r="J159" s="345"/>
      <c r="K159" s="345"/>
      <c r="L159" s="345"/>
      <c r="M159" s="47">
        <f>F68</f>
        <v>0</v>
      </c>
      <c r="N159" s="16"/>
    </row>
    <row r="160" spans="9:14" ht="18.75" customHeight="1">
      <c r="I160" s="344" t="s">
        <v>132</v>
      </c>
      <c r="J160" s="345"/>
      <c r="K160" s="345"/>
      <c r="L160" s="345"/>
      <c r="M160" s="47">
        <f>F66</f>
        <v>0</v>
      </c>
      <c r="N160" s="16"/>
    </row>
    <row r="161" spans="9:14" ht="18.75" customHeight="1">
      <c r="I161" s="382"/>
      <c r="J161" s="383"/>
      <c r="K161" s="383"/>
      <c r="L161" s="383"/>
      <c r="M161" s="74"/>
      <c r="N161" s="16"/>
    </row>
    <row r="162" spans="9:14" ht="18.75" customHeight="1" thickBot="1">
      <c r="I162" s="342" t="s">
        <v>158</v>
      </c>
      <c r="J162" s="343"/>
      <c r="K162" s="343"/>
      <c r="L162" s="343"/>
      <c r="M162" s="72">
        <f>M157+M158+M159+M160</f>
        <v>0</v>
      </c>
      <c r="N162" s="16"/>
    </row>
    <row r="163" spans="9:16" ht="18.75" customHeight="1" thickBot="1" thickTop="1">
      <c r="I163" s="22"/>
      <c r="J163" s="22"/>
      <c r="K163" s="22"/>
      <c r="L163" s="22"/>
      <c r="M163" s="23"/>
      <c r="P163" s="23"/>
    </row>
    <row r="164" spans="9:14" ht="18.75" customHeight="1" thickTop="1">
      <c r="I164" s="380" t="s">
        <v>118</v>
      </c>
      <c r="J164" s="381"/>
      <c r="K164" s="381"/>
      <c r="L164" s="381"/>
      <c r="M164" s="73"/>
      <c r="N164" s="16"/>
    </row>
    <row r="165" spans="9:14" ht="18.75" customHeight="1">
      <c r="I165" s="344" t="s">
        <v>141</v>
      </c>
      <c r="J165" s="345"/>
      <c r="K165" s="345"/>
      <c r="L165" s="345"/>
      <c r="M165" s="47">
        <f>F70</f>
        <v>0</v>
      </c>
      <c r="N165" s="16"/>
    </row>
    <row r="166" spans="9:14" ht="18.75" customHeight="1" thickBot="1">
      <c r="I166" s="342" t="s">
        <v>51</v>
      </c>
      <c r="J166" s="343"/>
      <c r="K166" s="343"/>
      <c r="L166" s="343"/>
      <c r="M166" s="72">
        <f>M165</f>
        <v>0</v>
      </c>
      <c r="N166" s="16"/>
    </row>
    <row r="167" ht="18.75" customHeight="1" thickTop="1"/>
    <row r="168" ht="18.75" customHeight="1"/>
    <row r="169" ht="18.75" customHeight="1"/>
    <row r="170" ht="18.75" customHeight="1"/>
    <row r="171" ht="18.75" customHeight="1"/>
    <row r="172" ht="18.75" customHeight="1"/>
    <row r="173" ht="18.75" customHeight="1"/>
    <row r="174" ht="18.75" customHeight="1"/>
    <row r="175" ht="18.75" customHeight="1"/>
  </sheetData>
  <sheetProtection/>
  <mergeCells count="120">
    <mergeCell ref="I97:L97"/>
    <mergeCell ref="O97:P97"/>
    <mergeCell ref="I126:L126"/>
    <mergeCell ref="I125:L125"/>
    <mergeCell ref="I127:L127"/>
    <mergeCell ref="I103:L103"/>
    <mergeCell ref="I104:L104"/>
    <mergeCell ref="I123:L123"/>
    <mergeCell ref="I124:L124"/>
    <mergeCell ref="I111:L111"/>
    <mergeCell ref="I122:L122"/>
    <mergeCell ref="I117:L117"/>
    <mergeCell ref="I114:L114"/>
    <mergeCell ref="I118:L118"/>
    <mergeCell ref="I119:L119"/>
    <mergeCell ref="O101:P101"/>
    <mergeCell ref="I110:L110"/>
    <mergeCell ref="I115:L115"/>
    <mergeCell ref="I116:L116"/>
    <mergeCell ref="I120:L120"/>
    <mergeCell ref="O103:P103"/>
    <mergeCell ref="O104:P104"/>
    <mergeCell ref="O105:P105"/>
    <mergeCell ref="I101:L101"/>
    <mergeCell ref="I148:L148"/>
    <mergeCell ref="I141:L141"/>
    <mergeCell ref="I157:L157"/>
    <mergeCell ref="I152:L152"/>
    <mergeCell ref="I149:L149"/>
    <mergeCell ref="I150:L150"/>
    <mergeCell ref="I151:L151"/>
    <mergeCell ref="I144:L144"/>
    <mergeCell ref="I135:L135"/>
    <mergeCell ref="I136:L136"/>
    <mergeCell ref="I138:L138"/>
    <mergeCell ref="I137:L137"/>
    <mergeCell ref="O128:P128"/>
    <mergeCell ref="O124:P124"/>
    <mergeCell ref="O125:P125"/>
    <mergeCell ref="O126:P126"/>
    <mergeCell ref="O121:P121"/>
    <mergeCell ref="O122:P122"/>
    <mergeCell ref="O119:P119"/>
    <mergeCell ref="O106:P106"/>
    <mergeCell ref="O111:P111"/>
    <mergeCell ref="O127:P127"/>
    <mergeCell ref="O110:P110"/>
    <mergeCell ref="O115:P115"/>
    <mergeCell ref="O116:P116"/>
    <mergeCell ref="O120:P120"/>
    <mergeCell ref="O123:P123"/>
    <mergeCell ref="O117:P117"/>
    <mergeCell ref="O118:P118"/>
    <mergeCell ref="O107:P107"/>
    <mergeCell ref="O113:P113"/>
    <mergeCell ref="O114:P114"/>
    <mergeCell ref="O108:P108"/>
    <mergeCell ref="O109:P109"/>
    <mergeCell ref="O112:P112"/>
    <mergeCell ref="O96:P96"/>
    <mergeCell ref="O98:P98"/>
    <mergeCell ref="O99:P99"/>
    <mergeCell ref="O100:P100"/>
    <mergeCell ref="O102:P102"/>
    <mergeCell ref="O90:P90"/>
    <mergeCell ref="O91:P91"/>
    <mergeCell ref="O92:P92"/>
    <mergeCell ref="I164:L164"/>
    <mergeCell ref="I161:L161"/>
    <mergeCell ref="I162:L162"/>
    <mergeCell ref="O93:P93"/>
    <mergeCell ref="O94:P94"/>
    <mergeCell ref="I93:L93"/>
    <mergeCell ref="I94:L94"/>
    <mergeCell ref="I92:L92"/>
    <mergeCell ref="I105:L105"/>
    <mergeCell ref="I112:L112"/>
    <mergeCell ref="I113:L113"/>
    <mergeCell ref="I107:L107"/>
    <mergeCell ref="I108:L108"/>
    <mergeCell ref="I106:L106"/>
    <mergeCell ref="I100:L100"/>
    <mergeCell ref="I102:L102"/>
    <mergeCell ref="I95:L95"/>
    <mergeCell ref="I90:L90"/>
    <mergeCell ref="I91:L91"/>
    <mergeCell ref="O95:P95"/>
    <mergeCell ref="B1:G1"/>
    <mergeCell ref="H1:I1"/>
    <mergeCell ref="I89:L89"/>
    <mergeCell ref="I88:L88"/>
    <mergeCell ref="J1:R1"/>
    <mergeCell ref="O88:P88"/>
    <mergeCell ref="O89:P89"/>
    <mergeCell ref="H87:H88"/>
    <mergeCell ref="I87:P87"/>
    <mergeCell ref="I166:L166"/>
    <mergeCell ref="I132:L132"/>
    <mergeCell ref="I133:L133"/>
    <mergeCell ref="I134:L134"/>
    <mergeCell ref="I160:L160"/>
    <mergeCell ref="I146:L146"/>
    <mergeCell ref="I147:L147"/>
    <mergeCell ref="I165:L165"/>
    <mergeCell ref="I96:L96"/>
    <mergeCell ref="I98:L98"/>
    <mergeCell ref="I99:L99"/>
    <mergeCell ref="I139:L139"/>
    <mergeCell ref="I158:L158"/>
    <mergeCell ref="I159:L159"/>
    <mergeCell ref="I145:L145"/>
    <mergeCell ref="I109:L109"/>
    <mergeCell ref="I128:L128"/>
    <mergeCell ref="I121:L121"/>
    <mergeCell ref="I131:M131"/>
    <mergeCell ref="I156:M156"/>
    <mergeCell ref="I143:M143"/>
    <mergeCell ref="I153:L153"/>
    <mergeCell ref="I154:L154"/>
    <mergeCell ref="I140:L140"/>
  </mergeCells>
  <printOptions gridLines="1" horizontalCentered="1"/>
  <pageMargins left="0.25" right="0.25" top="0.75" bottom="0.25" header="0.25" footer="0.5"/>
  <pageSetup horizontalDpi="600" verticalDpi="600" orientation="portrait" scale="80" r:id="rId3"/>
  <headerFooter alignWithMargins="0">
    <oddHeader>&amp;C&amp;"Arial,Bold"&amp;12CLERK OF COURT REMITTANCE FORM
TO COUNTY TREASURER __________________________ COUNTY FOR MONTH OF ______________&amp;R&amp;"Arial,Bold"&amp;12ATTACHMENT D</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157"/>
  <sheetViews>
    <sheetView tabSelected="1" zoomScale="61" zoomScaleNormal="61" zoomScalePageLayoutView="0" workbookViewId="0" topLeftCell="A1">
      <pane xSplit="1" ySplit="2" topLeftCell="C3" activePane="bottomRight" state="frozen"/>
      <selection pane="topLeft" activeCell="A1" sqref="A1"/>
      <selection pane="topRight" activeCell="B1" sqref="B1"/>
      <selection pane="bottomLeft" activeCell="A3" sqref="A3"/>
      <selection pane="bottomRight" activeCell="O150" sqref="O150"/>
    </sheetView>
  </sheetViews>
  <sheetFormatPr defaultColWidth="9.140625" defaultRowHeight="12.75"/>
  <cols>
    <col min="1" max="1" width="58.28125" style="0" customWidth="1"/>
    <col min="2" max="2" width="13.421875" style="0" bestFit="1" customWidth="1"/>
    <col min="3" max="3" width="13.421875" style="0" customWidth="1"/>
    <col min="4" max="5" width="13.421875" style="0" bestFit="1" customWidth="1"/>
    <col min="6" max="6" width="13.421875" style="0" customWidth="1"/>
    <col min="7" max="10" width="13.421875" style="0" bestFit="1" customWidth="1"/>
    <col min="11" max="11" width="13.421875" style="0" customWidth="1"/>
    <col min="12" max="12" width="13.421875" style="0" bestFit="1" customWidth="1"/>
    <col min="13" max="13" width="14.8515625" style="0" bestFit="1" customWidth="1"/>
    <col min="14" max="14" width="13.421875" style="0" bestFit="1" customWidth="1"/>
    <col min="15" max="15" width="15.00390625" style="0" customWidth="1"/>
    <col min="16" max="16" width="17.28125" style="0" customWidth="1"/>
    <col min="17" max="17" width="13.421875" style="0" bestFit="1" customWidth="1"/>
    <col min="18" max="18" width="15.8515625" style="0" customWidth="1"/>
  </cols>
  <sheetData>
    <row r="1" spans="1:22" ht="39.75" customHeight="1">
      <c r="A1" s="234" t="s">
        <v>0</v>
      </c>
      <c r="B1" s="426" t="s">
        <v>35</v>
      </c>
      <c r="C1" s="426"/>
      <c r="D1" s="427"/>
      <c r="E1" s="427"/>
      <c r="F1" s="427"/>
      <c r="G1" s="427"/>
      <c r="H1" s="426" t="s">
        <v>34</v>
      </c>
      <c r="I1" s="426"/>
      <c r="J1" s="428" t="s">
        <v>159</v>
      </c>
      <c r="K1" s="429"/>
      <c r="L1" s="429"/>
      <c r="M1" s="429"/>
      <c r="N1" s="429"/>
      <c r="O1" s="429"/>
      <c r="P1" s="429"/>
      <c r="Q1" s="429"/>
      <c r="R1" s="430"/>
      <c r="S1" s="11"/>
      <c r="T1" s="11"/>
      <c r="U1" s="11"/>
      <c r="V1" s="11"/>
    </row>
    <row r="2" spans="1:18" ht="39.75" customHeight="1">
      <c r="A2" s="235" t="s">
        <v>347</v>
      </c>
      <c r="B2" s="236" t="s">
        <v>178</v>
      </c>
      <c r="C2" s="114" t="s">
        <v>164</v>
      </c>
      <c r="D2" s="237" t="s">
        <v>165</v>
      </c>
      <c r="E2" s="114" t="s">
        <v>116</v>
      </c>
      <c r="F2" s="237" t="s">
        <v>57</v>
      </c>
      <c r="G2" s="114" t="s">
        <v>58</v>
      </c>
      <c r="H2" s="114" t="s">
        <v>172</v>
      </c>
      <c r="I2" s="114" t="s">
        <v>171</v>
      </c>
      <c r="J2" s="114" t="s">
        <v>1</v>
      </c>
      <c r="K2" s="114" t="s">
        <v>42</v>
      </c>
      <c r="L2" s="114" t="s">
        <v>3</v>
      </c>
      <c r="M2" s="114" t="s">
        <v>2</v>
      </c>
      <c r="N2" s="114" t="s">
        <v>9</v>
      </c>
      <c r="O2" s="268" t="s">
        <v>335</v>
      </c>
      <c r="P2" s="114" t="s">
        <v>109</v>
      </c>
      <c r="Q2" s="114" t="s">
        <v>183</v>
      </c>
      <c r="R2" s="269" t="s">
        <v>322</v>
      </c>
    </row>
    <row r="3" spans="1:18" ht="18" customHeight="1">
      <c r="A3" s="253" t="s">
        <v>37</v>
      </c>
      <c r="B3" s="254"/>
      <c r="C3" s="254"/>
      <c r="D3" s="255"/>
      <c r="E3" s="254"/>
      <c r="F3" s="255"/>
      <c r="G3" s="254"/>
      <c r="H3" s="254"/>
      <c r="I3" s="254"/>
      <c r="J3" s="254"/>
      <c r="K3" s="254"/>
      <c r="L3" s="254"/>
      <c r="M3" s="256"/>
      <c r="N3" s="256"/>
      <c r="O3" s="256"/>
      <c r="P3" s="256"/>
      <c r="Q3" s="256"/>
      <c r="R3" s="257"/>
    </row>
    <row r="4" spans="1:18" ht="18" customHeight="1">
      <c r="A4" s="3" t="s">
        <v>36</v>
      </c>
      <c r="B4" s="238"/>
      <c r="C4" s="238">
        <f>B4*1</f>
        <v>0</v>
      </c>
      <c r="D4" s="252"/>
      <c r="E4" s="120"/>
      <c r="F4" s="120"/>
      <c r="G4" s="120"/>
      <c r="H4" s="238">
        <f aca="true" t="shared" si="0" ref="H4:H9">(B4*1.075)*0.8884</f>
        <v>0</v>
      </c>
      <c r="I4" s="238">
        <f aca="true" t="shared" si="1" ref="I4:I9">(B4*1.075)*0.1116</f>
        <v>0</v>
      </c>
      <c r="J4" s="118">
        <v>0</v>
      </c>
      <c r="K4" s="240">
        <v>0</v>
      </c>
      <c r="L4" s="118">
        <v>0</v>
      </c>
      <c r="M4" s="120"/>
      <c r="N4" s="120"/>
      <c r="O4" s="118">
        <v>0</v>
      </c>
      <c r="P4" s="120"/>
      <c r="Q4" s="120"/>
      <c r="R4" s="251"/>
    </row>
    <row r="5" spans="1:18" ht="18" customHeight="1">
      <c r="A5" s="291" t="s">
        <v>6</v>
      </c>
      <c r="B5" s="115"/>
      <c r="C5" s="117"/>
      <c r="D5" s="117"/>
      <c r="E5" s="117"/>
      <c r="F5" s="117"/>
      <c r="G5" s="292">
        <f>B5*1</f>
        <v>0</v>
      </c>
      <c r="H5" s="292">
        <f t="shared" si="0"/>
        <v>0</v>
      </c>
      <c r="I5" s="292">
        <f t="shared" si="1"/>
        <v>0</v>
      </c>
      <c r="J5" s="292">
        <v>0</v>
      </c>
      <c r="K5" s="292">
        <v>0</v>
      </c>
      <c r="L5" s="292">
        <v>0</v>
      </c>
      <c r="M5" s="117"/>
      <c r="N5" s="117"/>
      <c r="O5" s="115">
        <v>0</v>
      </c>
      <c r="P5" s="117"/>
      <c r="Q5" s="117"/>
      <c r="R5" s="293"/>
    </row>
    <row r="6" spans="1:18" ht="18" customHeight="1">
      <c r="A6" s="3" t="s">
        <v>136</v>
      </c>
      <c r="B6" s="238"/>
      <c r="C6" s="238">
        <f>(B6*1)/2</f>
        <v>0</v>
      </c>
      <c r="D6" s="252"/>
      <c r="E6" s="120"/>
      <c r="F6" s="120"/>
      <c r="G6" s="238">
        <f>B6/2</f>
        <v>0</v>
      </c>
      <c r="H6" s="238">
        <f t="shared" si="0"/>
        <v>0</v>
      </c>
      <c r="I6" s="238">
        <f t="shared" si="1"/>
        <v>0</v>
      </c>
      <c r="J6" s="238">
        <v>0</v>
      </c>
      <c r="K6" s="238">
        <v>0</v>
      </c>
      <c r="L6" s="238">
        <v>0</v>
      </c>
      <c r="M6" s="120"/>
      <c r="N6" s="120"/>
      <c r="O6" s="118">
        <v>0</v>
      </c>
      <c r="P6" s="120"/>
      <c r="Q6" s="120"/>
      <c r="R6" s="251"/>
    </row>
    <row r="7" spans="1:18" ht="18" customHeight="1">
      <c r="A7" s="291" t="s">
        <v>4</v>
      </c>
      <c r="B7" s="292"/>
      <c r="C7" s="292">
        <f>B7*1</f>
        <v>0</v>
      </c>
      <c r="D7" s="294"/>
      <c r="E7" s="117"/>
      <c r="F7" s="117"/>
      <c r="G7" s="117"/>
      <c r="H7" s="292">
        <f t="shared" si="0"/>
        <v>0</v>
      </c>
      <c r="I7" s="292">
        <f t="shared" si="1"/>
        <v>0</v>
      </c>
      <c r="J7" s="292">
        <v>0</v>
      </c>
      <c r="K7" s="292">
        <v>0</v>
      </c>
      <c r="L7" s="292">
        <v>0</v>
      </c>
      <c r="M7" s="117"/>
      <c r="N7" s="117"/>
      <c r="O7" s="115">
        <v>0</v>
      </c>
      <c r="P7" s="117"/>
      <c r="Q7" s="292">
        <v>0</v>
      </c>
      <c r="R7" s="293"/>
    </row>
    <row r="8" spans="1:18" ht="18" customHeight="1">
      <c r="A8" s="3" t="s">
        <v>193</v>
      </c>
      <c r="B8" s="118"/>
      <c r="C8" s="118">
        <f>B8*0.25</f>
        <v>0</v>
      </c>
      <c r="D8" s="120"/>
      <c r="E8" s="120"/>
      <c r="F8" s="120"/>
      <c r="G8" s="238">
        <f>B8*0.75</f>
        <v>0</v>
      </c>
      <c r="H8" s="238">
        <f t="shared" si="0"/>
        <v>0</v>
      </c>
      <c r="I8" s="238">
        <f t="shared" si="1"/>
        <v>0</v>
      </c>
      <c r="J8" s="238">
        <v>0</v>
      </c>
      <c r="K8" s="238">
        <v>0</v>
      </c>
      <c r="L8" s="238">
        <v>0</v>
      </c>
      <c r="M8" s="120"/>
      <c r="N8" s="120"/>
      <c r="O8" s="118">
        <v>0</v>
      </c>
      <c r="P8" s="120"/>
      <c r="Q8" s="120"/>
      <c r="R8" s="251"/>
    </row>
    <row r="9" spans="1:18" ht="18" customHeight="1">
      <c r="A9" s="291" t="s">
        <v>112</v>
      </c>
      <c r="B9" s="292"/>
      <c r="C9" s="292">
        <f>B9*1</f>
        <v>0</v>
      </c>
      <c r="D9" s="294"/>
      <c r="E9" s="117"/>
      <c r="F9" s="117"/>
      <c r="G9" s="117"/>
      <c r="H9" s="292">
        <f t="shared" si="0"/>
        <v>0</v>
      </c>
      <c r="I9" s="292">
        <f t="shared" si="1"/>
        <v>0</v>
      </c>
      <c r="J9" s="292">
        <v>0</v>
      </c>
      <c r="K9" s="292">
        <v>0</v>
      </c>
      <c r="L9" s="292">
        <v>0</v>
      </c>
      <c r="M9" s="117"/>
      <c r="N9" s="117"/>
      <c r="O9" s="115">
        <v>0</v>
      </c>
      <c r="P9" s="292">
        <v>0</v>
      </c>
      <c r="Q9" s="117"/>
      <c r="R9" s="293"/>
    </row>
    <row r="10" spans="1:18" ht="18" customHeight="1">
      <c r="A10" s="248" t="s">
        <v>336</v>
      </c>
      <c r="B10" s="238"/>
      <c r="C10" s="238">
        <v>0</v>
      </c>
      <c r="D10" s="252"/>
      <c r="E10" s="120"/>
      <c r="F10" s="118">
        <v>0</v>
      </c>
      <c r="G10" s="120"/>
      <c r="H10" s="238">
        <v>0</v>
      </c>
      <c r="I10" s="238">
        <v>0</v>
      </c>
      <c r="J10" s="238">
        <v>0</v>
      </c>
      <c r="K10" s="238">
        <v>0</v>
      </c>
      <c r="L10" s="238">
        <v>0</v>
      </c>
      <c r="M10" s="120"/>
      <c r="N10" s="120"/>
      <c r="O10" s="118">
        <v>0</v>
      </c>
      <c r="P10" s="252"/>
      <c r="Q10" s="120"/>
      <c r="R10" s="251"/>
    </row>
    <row r="11" spans="1:18" ht="18" customHeight="1">
      <c r="A11" s="258" t="s">
        <v>181</v>
      </c>
      <c r="B11" s="259"/>
      <c r="C11" s="259"/>
      <c r="D11" s="259"/>
      <c r="E11" s="259"/>
      <c r="F11" s="259"/>
      <c r="G11" s="259"/>
      <c r="H11" s="259"/>
      <c r="I11" s="259"/>
      <c r="J11" s="259"/>
      <c r="K11" s="259"/>
      <c r="L11" s="259"/>
      <c r="M11" s="259"/>
      <c r="N11" s="259"/>
      <c r="O11" s="259"/>
      <c r="P11" s="259"/>
      <c r="Q11" s="259"/>
      <c r="R11" s="260"/>
    </row>
    <row r="12" spans="1:18" ht="18" customHeight="1">
      <c r="A12" s="3" t="s">
        <v>38</v>
      </c>
      <c r="B12" s="118"/>
      <c r="C12" s="120"/>
      <c r="D12" s="120"/>
      <c r="E12" s="238">
        <f>B12*1</f>
        <v>0</v>
      </c>
      <c r="F12" s="120"/>
      <c r="G12" s="120"/>
      <c r="H12" s="238">
        <f>(B12*1.075)*0.8884</f>
        <v>0</v>
      </c>
      <c r="I12" s="238">
        <f>(B12*1.075)*0.1116</f>
        <v>0</v>
      </c>
      <c r="J12" s="238">
        <v>0</v>
      </c>
      <c r="K12" s="238">
        <v>0</v>
      </c>
      <c r="L12" s="238">
        <v>0</v>
      </c>
      <c r="M12" s="120"/>
      <c r="N12" s="120"/>
      <c r="O12" s="118">
        <v>0</v>
      </c>
      <c r="P12" s="120"/>
      <c r="Q12" s="120"/>
      <c r="R12" s="251"/>
    </row>
    <row r="13" spans="1:18" ht="18" customHeight="1">
      <c r="A13" s="295" t="s">
        <v>334</v>
      </c>
      <c r="B13" s="115"/>
      <c r="C13" s="292">
        <f>B13*0.25</f>
        <v>0</v>
      </c>
      <c r="D13" s="117"/>
      <c r="E13" s="292">
        <f>B13*0.75</f>
        <v>0</v>
      </c>
      <c r="F13" s="117"/>
      <c r="G13" s="117"/>
      <c r="H13" s="292">
        <f>(B13*1.075)*0.8884</f>
        <v>0</v>
      </c>
      <c r="I13" s="292">
        <f>(B13*1.075)*0.1116</f>
        <v>0</v>
      </c>
      <c r="J13" s="292">
        <v>0</v>
      </c>
      <c r="K13" s="292">
        <v>0</v>
      </c>
      <c r="L13" s="292">
        <v>0</v>
      </c>
      <c r="M13" s="117"/>
      <c r="N13" s="117"/>
      <c r="O13" s="115">
        <v>0</v>
      </c>
      <c r="P13" s="117"/>
      <c r="Q13" s="117"/>
      <c r="R13" s="293"/>
    </row>
    <row r="14" spans="1:18" ht="18" customHeight="1">
      <c r="A14" s="3" t="s">
        <v>39</v>
      </c>
      <c r="B14" s="118"/>
      <c r="C14" s="238">
        <f>B14*0.25</f>
        <v>0</v>
      </c>
      <c r="D14" s="120"/>
      <c r="E14" s="238">
        <f>B14*0.75</f>
        <v>0</v>
      </c>
      <c r="F14" s="120"/>
      <c r="G14" s="120"/>
      <c r="H14" s="238">
        <f>(B14*1.075)*0.8884</f>
        <v>0</v>
      </c>
      <c r="I14" s="238">
        <f>(B14*1.075)*0.1116</f>
        <v>0</v>
      </c>
      <c r="J14" s="238">
        <v>0</v>
      </c>
      <c r="K14" s="238">
        <v>0</v>
      </c>
      <c r="L14" s="238">
        <v>0</v>
      </c>
      <c r="M14" s="120"/>
      <c r="N14" s="120"/>
      <c r="O14" s="118">
        <v>0</v>
      </c>
      <c r="P14" s="120"/>
      <c r="Q14" s="120"/>
      <c r="R14" s="241">
        <v>0</v>
      </c>
    </row>
    <row r="15" spans="1:18" ht="18" customHeight="1">
      <c r="A15" s="291" t="s">
        <v>40</v>
      </c>
      <c r="B15" s="115"/>
      <c r="C15" s="292">
        <f>B15*0.25</f>
        <v>0</v>
      </c>
      <c r="D15" s="117"/>
      <c r="E15" s="292">
        <f>B15*0.75</f>
        <v>0</v>
      </c>
      <c r="F15" s="117"/>
      <c r="G15" s="117"/>
      <c r="H15" s="292">
        <f>(B15*1.075)*0.8884</f>
        <v>0</v>
      </c>
      <c r="I15" s="292">
        <f>(B15*1.075)*0.1116</f>
        <v>0</v>
      </c>
      <c r="J15" s="292">
        <v>0</v>
      </c>
      <c r="K15" s="292">
        <v>0</v>
      </c>
      <c r="L15" s="292"/>
      <c r="M15" s="117"/>
      <c r="N15" s="117"/>
      <c r="O15" s="115">
        <v>0</v>
      </c>
      <c r="P15" s="117"/>
      <c r="Q15" s="117"/>
      <c r="R15" s="293"/>
    </row>
    <row r="16" spans="1:18" ht="18" customHeight="1">
      <c r="A16" s="258" t="s">
        <v>48</v>
      </c>
      <c r="B16" s="259"/>
      <c r="C16" s="259"/>
      <c r="D16" s="259"/>
      <c r="E16" s="259"/>
      <c r="F16" s="259"/>
      <c r="G16" s="259"/>
      <c r="H16" s="259"/>
      <c r="I16" s="259"/>
      <c r="J16" s="259"/>
      <c r="K16" s="259"/>
      <c r="L16" s="259"/>
      <c r="M16" s="259"/>
      <c r="N16" s="259"/>
      <c r="O16" s="259"/>
      <c r="P16" s="259"/>
      <c r="Q16" s="259"/>
      <c r="R16" s="260"/>
    </row>
    <row r="17" spans="1:18" ht="18" customHeight="1">
      <c r="A17" s="242" t="s">
        <v>194</v>
      </c>
      <c r="B17" s="118"/>
      <c r="C17" s="118">
        <v>0</v>
      </c>
      <c r="D17" s="120"/>
      <c r="E17" s="119"/>
      <c r="F17" s="120"/>
      <c r="G17" s="120"/>
      <c r="H17" s="118">
        <f>(B17*1.075)*0.8884</f>
        <v>0</v>
      </c>
      <c r="I17" s="118">
        <f>(B17*1.075)*0.1116</f>
        <v>0</v>
      </c>
      <c r="J17" s="120"/>
      <c r="K17" s="118"/>
      <c r="L17" s="118"/>
      <c r="M17" s="120"/>
      <c r="N17" s="120"/>
      <c r="O17" s="118">
        <v>0</v>
      </c>
      <c r="P17" s="120"/>
      <c r="Q17" s="120"/>
      <c r="R17" s="251"/>
    </row>
    <row r="18" spans="1:18" ht="18" customHeight="1" thickBot="1">
      <c r="A18" s="302" t="s">
        <v>297</v>
      </c>
      <c r="B18" s="188"/>
      <c r="C18" s="188">
        <f>B18</f>
        <v>0</v>
      </c>
      <c r="D18" s="211"/>
      <c r="E18" s="211"/>
      <c r="F18" s="211"/>
      <c r="G18" s="211"/>
      <c r="H18" s="211"/>
      <c r="I18" s="211"/>
      <c r="J18" s="211"/>
      <c r="K18" s="211"/>
      <c r="L18" s="188"/>
      <c r="M18" s="211"/>
      <c r="N18" s="211"/>
      <c r="O18" s="188">
        <v>0</v>
      </c>
      <c r="P18" s="211"/>
      <c r="Q18" s="211"/>
      <c r="R18" s="303"/>
    </row>
    <row r="19" spans="1:18" ht="18" customHeight="1" thickBot="1" thickTop="1">
      <c r="A19" s="306" t="s">
        <v>340</v>
      </c>
      <c r="B19" s="213"/>
      <c r="C19" s="213"/>
      <c r="D19" s="214"/>
      <c r="E19" s="214"/>
      <c r="F19" s="214"/>
      <c r="G19" s="214"/>
      <c r="H19" s="214"/>
      <c r="I19" s="214"/>
      <c r="J19" s="214"/>
      <c r="K19" s="214"/>
      <c r="L19" s="213"/>
      <c r="M19" s="214"/>
      <c r="N19" s="214"/>
      <c r="O19" s="214"/>
      <c r="P19" s="214"/>
      <c r="Q19" s="214"/>
      <c r="R19" s="307"/>
    </row>
    <row r="20" spans="1:18" ht="18" customHeight="1" thickTop="1">
      <c r="A20" s="304" t="s">
        <v>333</v>
      </c>
      <c r="B20" s="128"/>
      <c r="C20" s="128">
        <v>0</v>
      </c>
      <c r="D20" s="129"/>
      <c r="E20" s="129"/>
      <c r="F20" s="129"/>
      <c r="G20" s="129"/>
      <c r="H20" s="128">
        <v>0</v>
      </c>
      <c r="I20" s="128">
        <v>0</v>
      </c>
      <c r="J20" s="128">
        <v>0</v>
      </c>
      <c r="K20" s="128">
        <v>0</v>
      </c>
      <c r="L20" s="128">
        <v>0</v>
      </c>
      <c r="M20" s="128">
        <v>0</v>
      </c>
      <c r="N20" s="128">
        <v>0</v>
      </c>
      <c r="O20" s="128">
        <v>0</v>
      </c>
      <c r="P20" s="129"/>
      <c r="Q20" s="129"/>
      <c r="R20" s="305"/>
    </row>
    <row r="21" spans="1:18" ht="18" customHeight="1" thickBot="1">
      <c r="A21" s="302" t="s">
        <v>332</v>
      </c>
      <c r="B21" s="188"/>
      <c r="C21" s="188">
        <v>0</v>
      </c>
      <c r="D21" s="211"/>
      <c r="E21" s="211"/>
      <c r="F21" s="211"/>
      <c r="G21" s="211"/>
      <c r="H21" s="188">
        <v>0</v>
      </c>
      <c r="I21" s="188">
        <v>0</v>
      </c>
      <c r="J21" s="188">
        <v>0</v>
      </c>
      <c r="K21" s="188">
        <v>0</v>
      </c>
      <c r="L21" s="188">
        <v>0</v>
      </c>
      <c r="M21" s="188">
        <v>0</v>
      </c>
      <c r="N21" s="188">
        <v>0</v>
      </c>
      <c r="O21" s="188">
        <v>0</v>
      </c>
      <c r="P21" s="211"/>
      <c r="Q21" s="211"/>
      <c r="R21" s="303"/>
    </row>
    <row r="22" spans="1:18" ht="18" customHeight="1" thickBot="1" thickTop="1">
      <c r="A22" s="306" t="s">
        <v>341</v>
      </c>
      <c r="B22" s="213"/>
      <c r="C22" s="213"/>
      <c r="D22" s="214"/>
      <c r="E22" s="214"/>
      <c r="F22" s="214"/>
      <c r="G22" s="214"/>
      <c r="H22" s="214"/>
      <c r="I22" s="214"/>
      <c r="J22" s="214"/>
      <c r="K22" s="214"/>
      <c r="L22" s="213"/>
      <c r="M22" s="214"/>
      <c r="N22" s="214"/>
      <c r="O22" s="214"/>
      <c r="P22" s="214"/>
      <c r="Q22" s="214"/>
      <c r="R22" s="307"/>
    </row>
    <row r="23" spans="1:18" ht="18" customHeight="1" thickTop="1">
      <c r="A23" s="308" t="s">
        <v>166</v>
      </c>
      <c r="B23" s="128"/>
      <c r="C23" s="128">
        <v>0</v>
      </c>
      <c r="D23" s="129"/>
      <c r="E23" s="129"/>
      <c r="F23" s="128">
        <v>0</v>
      </c>
      <c r="G23" s="309"/>
      <c r="H23" s="243">
        <f aca="true" t="shared" si="2" ref="H23:H33">(B23*1.075)*0.8884</f>
        <v>0</v>
      </c>
      <c r="I23" s="243">
        <f aca="true" t="shared" si="3" ref="I23:I33">(B23*1.075)*0.1116</f>
        <v>0</v>
      </c>
      <c r="J23" s="243">
        <v>0</v>
      </c>
      <c r="K23" s="243">
        <v>0</v>
      </c>
      <c r="L23" s="243">
        <v>0</v>
      </c>
      <c r="M23" s="243">
        <v>0</v>
      </c>
      <c r="N23" s="243">
        <v>0</v>
      </c>
      <c r="O23" s="243">
        <v>0</v>
      </c>
      <c r="P23" s="129"/>
      <c r="Q23" s="129"/>
      <c r="R23" s="305"/>
    </row>
    <row r="24" spans="1:18" ht="18" customHeight="1" thickBot="1">
      <c r="A24" s="105" t="s">
        <v>167</v>
      </c>
      <c r="B24" s="188"/>
      <c r="C24" s="188">
        <v>0</v>
      </c>
      <c r="D24" s="211"/>
      <c r="E24" s="211"/>
      <c r="F24" s="188">
        <v>0</v>
      </c>
      <c r="G24" s="310"/>
      <c r="H24" s="311">
        <f t="shared" si="2"/>
        <v>0</v>
      </c>
      <c r="I24" s="311">
        <f t="shared" si="3"/>
        <v>0</v>
      </c>
      <c r="J24" s="311">
        <v>0</v>
      </c>
      <c r="K24" s="311">
        <v>0</v>
      </c>
      <c r="L24" s="311">
        <v>0</v>
      </c>
      <c r="M24" s="311">
        <v>0</v>
      </c>
      <c r="N24" s="311">
        <v>0</v>
      </c>
      <c r="O24" s="311">
        <v>0</v>
      </c>
      <c r="P24" s="211"/>
      <c r="Q24" s="211"/>
      <c r="R24" s="303"/>
    </row>
    <row r="25" spans="1:18" ht="18" customHeight="1" thickBot="1" thickTop="1">
      <c r="A25" s="306" t="s">
        <v>346</v>
      </c>
      <c r="B25" s="213"/>
      <c r="C25" s="213"/>
      <c r="D25" s="214"/>
      <c r="E25" s="214"/>
      <c r="F25" s="213"/>
      <c r="G25" s="313"/>
      <c r="H25" s="313"/>
      <c r="I25" s="313"/>
      <c r="J25" s="313"/>
      <c r="K25" s="313"/>
      <c r="L25" s="313"/>
      <c r="M25" s="313"/>
      <c r="N25" s="313"/>
      <c r="O25" s="313"/>
      <c r="P25" s="214"/>
      <c r="Q25" s="214"/>
      <c r="R25" s="314" t="s">
        <v>323</v>
      </c>
    </row>
    <row r="26" spans="1:18" ht="18" customHeight="1" thickTop="1">
      <c r="A26" s="308" t="s">
        <v>166</v>
      </c>
      <c r="B26" s="128"/>
      <c r="C26" s="128">
        <v>0</v>
      </c>
      <c r="D26" s="129"/>
      <c r="E26" s="129"/>
      <c r="F26" s="128">
        <v>0</v>
      </c>
      <c r="G26" s="309"/>
      <c r="H26" s="243">
        <v>0</v>
      </c>
      <c r="I26" s="243">
        <v>0</v>
      </c>
      <c r="J26" s="243">
        <v>0</v>
      </c>
      <c r="K26" s="243">
        <v>0</v>
      </c>
      <c r="L26" s="243">
        <v>0</v>
      </c>
      <c r="M26" s="243">
        <v>0</v>
      </c>
      <c r="N26" s="243">
        <v>0</v>
      </c>
      <c r="O26" s="243">
        <v>0</v>
      </c>
      <c r="P26" s="129"/>
      <c r="Q26" s="129"/>
      <c r="R26" s="312">
        <v>0</v>
      </c>
    </row>
    <row r="27" spans="1:18" ht="18" customHeight="1" thickBot="1">
      <c r="A27" s="320" t="s">
        <v>167</v>
      </c>
      <c r="B27" s="321"/>
      <c r="C27" s="321">
        <v>0</v>
      </c>
      <c r="D27" s="322"/>
      <c r="E27" s="322"/>
      <c r="F27" s="321">
        <v>0</v>
      </c>
      <c r="G27" s="323"/>
      <c r="H27" s="324">
        <v>0</v>
      </c>
      <c r="I27" s="324">
        <v>0</v>
      </c>
      <c r="J27" s="324">
        <v>0</v>
      </c>
      <c r="K27" s="324">
        <v>0</v>
      </c>
      <c r="L27" s="324">
        <v>0</v>
      </c>
      <c r="M27" s="324">
        <v>0</v>
      </c>
      <c r="N27" s="324">
        <v>0</v>
      </c>
      <c r="O27" s="324">
        <v>0</v>
      </c>
      <c r="P27" s="322"/>
      <c r="Q27" s="322"/>
      <c r="R27" s="325">
        <v>0</v>
      </c>
    </row>
    <row r="28" spans="1:18" ht="18" customHeight="1" thickTop="1">
      <c r="A28" s="308" t="s">
        <v>257</v>
      </c>
      <c r="B28" s="128"/>
      <c r="C28" s="128">
        <v>0</v>
      </c>
      <c r="D28" s="129"/>
      <c r="E28" s="129"/>
      <c r="F28" s="128">
        <v>0</v>
      </c>
      <c r="G28" s="309"/>
      <c r="H28" s="243">
        <v>0</v>
      </c>
      <c r="I28" s="243">
        <v>0</v>
      </c>
      <c r="J28" s="129"/>
      <c r="K28" s="243">
        <v>0</v>
      </c>
      <c r="L28" s="243">
        <v>0</v>
      </c>
      <c r="M28" s="309"/>
      <c r="N28" s="129"/>
      <c r="O28" s="243">
        <v>0</v>
      </c>
      <c r="P28" s="129"/>
      <c r="Q28" s="129"/>
      <c r="R28" s="305"/>
    </row>
    <row r="29" spans="1:18" ht="18" customHeight="1">
      <c r="A29" s="291" t="s">
        <v>256</v>
      </c>
      <c r="B29" s="115"/>
      <c r="C29" s="115">
        <v>0</v>
      </c>
      <c r="D29" s="117"/>
      <c r="E29" s="117"/>
      <c r="F29" s="115">
        <v>0</v>
      </c>
      <c r="G29" s="294"/>
      <c r="H29" s="292">
        <v>0</v>
      </c>
      <c r="I29" s="292">
        <v>0</v>
      </c>
      <c r="J29" s="117"/>
      <c r="K29" s="292">
        <v>0</v>
      </c>
      <c r="L29" s="292">
        <v>0</v>
      </c>
      <c r="M29" s="294"/>
      <c r="N29" s="117"/>
      <c r="O29" s="292">
        <v>0</v>
      </c>
      <c r="P29" s="117"/>
      <c r="Q29" s="117"/>
      <c r="R29" s="293"/>
    </row>
    <row r="30" spans="1:18" ht="18" customHeight="1">
      <c r="A30" s="3" t="s">
        <v>7</v>
      </c>
      <c r="B30" s="118"/>
      <c r="C30" s="120"/>
      <c r="D30" s="120"/>
      <c r="E30" s="120"/>
      <c r="F30" s="238">
        <f>B30*1</f>
        <v>0</v>
      </c>
      <c r="G30" s="120"/>
      <c r="H30" s="238">
        <f t="shared" si="2"/>
        <v>0</v>
      </c>
      <c r="I30" s="238">
        <f t="shared" si="3"/>
        <v>0</v>
      </c>
      <c r="J30" s="238">
        <v>0</v>
      </c>
      <c r="K30" s="238">
        <v>0</v>
      </c>
      <c r="L30" s="238">
        <v>0</v>
      </c>
      <c r="M30" s="120"/>
      <c r="N30" s="120"/>
      <c r="O30" s="118">
        <v>0</v>
      </c>
      <c r="P30" s="120"/>
      <c r="Q30" s="120"/>
      <c r="R30" s="251"/>
    </row>
    <row r="31" spans="1:18" ht="18" customHeight="1">
      <c r="A31" s="258" t="s">
        <v>175</v>
      </c>
      <c r="B31" s="259"/>
      <c r="C31" s="259"/>
      <c r="D31" s="259"/>
      <c r="E31" s="259"/>
      <c r="F31" s="259"/>
      <c r="G31" s="259"/>
      <c r="H31" s="259"/>
      <c r="I31" s="259"/>
      <c r="J31" s="259"/>
      <c r="K31" s="259"/>
      <c r="L31" s="259"/>
      <c r="M31" s="259"/>
      <c r="N31" s="259"/>
      <c r="O31" s="259"/>
      <c r="P31" s="259"/>
      <c r="Q31" s="259"/>
      <c r="R31" s="260"/>
    </row>
    <row r="32" spans="1:18" ht="18" customHeight="1">
      <c r="A32" s="3" t="s">
        <v>170</v>
      </c>
      <c r="B32" s="238"/>
      <c r="C32" s="238">
        <f>B32*1</f>
        <v>0</v>
      </c>
      <c r="D32" s="252"/>
      <c r="E32" s="120"/>
      <c r="F32" s="252"/>
      <c r="G32" s="252"/>
      <c r="H32" s="238">
        <f t="shared" si="2"/>
        <v>0</v>
      </c>
      <c r="I32" s="238">
        <f t="shared" si="3"/>
        <v>0</v>
      </c>
      <c r="J32" s="238">
        <v>0</v>
      </c>
      <c r="K32" s="238">
        <v>0</v>
      </c>
      <c r="L32" s="238">
        <v>0</v>
      </c>
      <c r="M32" s="252"/>
      <c r="N32" s="252"/>
      <c r="O32" s="238">
        <v>0</v>
      </c>
      <c r="P32" s="120"/>
      <c r="Q32" s="120"/>
      <c r="R32" s="251"/>
    </row>
    <row r="33" spans="1:18" ht="18" customHeight="1">
      <c r="A33" s="291" t="s">
        <v>174</v>
      </c>
      <c r="B33" s="292"/>
      <c r="C33" s="292">
        <f>B33*1</f>
        <v>0</v>
      </c>
      <c r="D33" s="294"/>
      <c r="E33" s="117"/>
      <c r="F33" s="294"/>
      <c r="G33" s="294"/>
      <c r="H33" s="292">
        <f t="shared" si="2"/>
        <v>0</v>
      </c>
      <c r="I33" s="292">
        <f t="shared" si="3"/>
        <v>0</v>
      </c>
      <c r="J33" s="292">
        <v>0</v>
      </c>
      <c r="K33" s="292">
        <v>0</v>
      </c>
      <c r="L33" s="292">
        <v>0</v>
      </c>
      <c r="M33" s="294"/>
      <c r="N33" s="294"/>
      <c r="O33" s="292">
        <v>0</v>
      </c>
      <c r="P33" s="117"/>
      <c r="Q33" s="117"/>
      <c r="R33" s="293"/>
    </row>
    <row r="34" spans="1:18" ht="18" customHeight="1">
      <c r="A34" s="258" t="s">
        <v>5</v>
      </c>
      <c r="B34" s="139" t="s">
        <v>202</v>
      </c>
      <c r="C34" s="139" t="s">
        <v>198</v>
      </c>
      <c r="D34" s="139" t="s">
        <v>199</v>
      </c>
      <c r="E34" s="299"/>
      <c r="F34" s="139" t="s">
        <v>200</v>
      </c>
      <c r="G34" s="139" t="s">
        <v>201</v>
      </c>
      <c r="H34" s="259"/>
      <c r="I34" s="259"/>
      <c r="J34" s="259"/>
      <c r="K34" s="259"/>
      <c r="L34" s="259"/>
      <c r="M34" s="259"/>
      <c r="N34" s="259"/>
      <c r="O34" s="259"/>
      <c r="P34" s="259"/>
      <c r="Q34" s="259"/>
      <c r="R34" s="260"/>
    </row>
    <row r="35" spans="1:18" ht="18" customHeight="1">
      <c r="A35" s="3" t="s">
        <v>49</v>
      </c>
      <c r="B35" s="243"/>
      <c r="C35" s="243">
        <f>B35*0.5</f>
        <v>0</v>
      </c>
      <c r="D35" s="243">
        <f>B35*0.25</f>
        <v>0</v>
      </c>
      <c r="E35" s="129"/>
      <c r="F35" s="129"/>
      <c r="G35" s="244">
        <f>B35*0.25</f>
        <v>0</v>
      </c>
      <c r="H35" s="12"/>
      <c r="I35" s="12"/>
      <c r="J35" s="12"/>
      <c r="K35" s="12"/>
      <c r="L35" s="12"/>
      <c r="M35" s="12"/>
      <c r="N35" s="12"/>
      <c r="O35" s="12"/>
      <c r="P35" s="12"/>
      <c r="Q35" s="12"/>
      <c r="R35" s="12"/>
    </row>
    <row r="36" spans="1:8" ht="18" customHeight="1">
      <c r="A36" s="3" t="s">
        <v>113</v>
      </c>
      <c r="B36" s="238"/>
      <c r="C36" s="238">
        <f>B36*0.5</f>
        <v>0</v>
      </c>
      <c r="D36" s="238">
        <f>B36*0.25</f>
        <v>0</v>
      </c>
      <c r="E36" s="120"/>
      <c r="F36" s="120"/>
      <c r="G36" s="245">
        <f>B36*0.25</f>
        <v>0</v>
      </c>
      <c r="H36" s="12"/>
    </row>
    <row r="37" spans="1:8" ht="18" customHeight="1">
      <c r="A37" s="291" t="s">
        <v>50</v>
      </c>
      <c r="B37" s="292"/>
      <c r="C37" s="292">
        <f>B37*0.25</f>
        <v>0</v>
      </c>
      <c r="D37" s="292">
        <f>B37*0.25</f>
        <v>0</v>
      </c>
      <c r="E37" s="117"/>
      <c r="F37" s="292">
        <f>B37*0.25</f>
        <v>0</v>
      </c>
      <c r="G37" s="296">
        <f>B37*0.25</f>
        <v>0</v>
      </c>
      <c r="H37" s="12"/>
    </row>
    <row r="38" spans="1:8" ht="18" customHeight="1">
      <c r="A38" s="3" t="s">
        <v>114</v>
      </c>
      <c r="B38" s="238"/>
      <c r="C38" s="238">
        <f>B38*0.25</f>
        <v>0</v>
      </c>
      <c r="D38" s="238">
        <f>B38*0.25</f>
        <v>0</v>
      </c>
      <c r="E38" s="120"/>
      <c r="F38" s="238">
        <f>B38*0.25</f>
        <v>0</v>
      </c>
      <c r="G38" s="245">
        <f>B38*0.25</f>
        <v>0</v>
      </c>
      <c r="H38" s="12"/>
    </row>
    <row r="39" spans="1:8" ht="18" customHeight="1">
      <c r="A39" s="3"/>
      <c r="B39" s="120"/>
      <c r="C39" s="120"/>
      <c r="D39" s="120"/>
      <c r="E39" s="120"/>
      <c r="F39" s="120"/>
      <c r="G39" s="265"/>
      <c r="H39" s="12"/>
    </row>
    <row r="40" spans="1:8" ht="18" customHeight="1">
      <c r="A40" s="143" t="s">
        <v>32</v>
      </c>
      <c r="B40" s="261"/>
      <c r="C40" s="264"/>
      <c r="D40" s="264"/>
      <c r="E40" s="264"/>
      <c r="F40" s="264"/>
      <c r="G40" s="266"/>
      <c r="H40" s="14"/>
    </row>
    <row r="41" spans="1:7" ht="18" customHeight="1">
      <c r="A41" s="247" t="s">
        <v>168</v>
      </c>
      <c r="B41" s="149"/>
      <c r="C41" s="118">
        <f>B40*1</f>
        <v>0</v>
      </c>
      <c r="D41" s="149"/>
      <c r="E41" s="149"/>
      <c r="F41" s="149"/>
      <c r="G41" s="267"/>
    </row>
    <row r="42" spans="1:7" ht="18" customHeight="1">
      <c r="A42" s="297" t="s">
        <v>254</v>
      </c>
      <c r="B42" s="151"/>
      <c r="C42" s="151"/>
      <c r="D42" s="115">
        <v>0</v>
      </c>
      <c r="E42" s="151"/>
      <c r="F42" s="151"/>
      <c r="G42" s="298"/>
    </row>
    <row r="43" spans="1:7" ht="18" customHeight="1">
      <c r="A43" s="247" t="s">
        <v>255</v>
      </c>
      <c r="B43" s="149"/>
      <c r="C43" s="149"/>
      <c r="D43" s="118">
        <v>0</v>
      </c>
      <c r="E43" s="149"/>
      <c r="F43" s="149"/>
      <c r="G43" s="267"/>
    </row>
    <row r="44" spans="1:7" ht="18" customHeight="1">
      <c r="A44" s="262" t="s">
        <v>115</v>
      </c>
      <c r="B44" s="263"/>
      <c r="C44" s="264"/>
      <c r="D44" s="264"/>
      <c r="E44" s="264"/>
      <c r="F44" s="264"/>
      <c r="G44" s="266"/>
    </row>
    <row r="45" spans="1:7" ht="18" customHeight="1">
      <c r="A45" s="247" t="s">
        <v>33</v>
      </c>
      <c r="B45" s="149"/>
      <c r="C45" s="238">
        <f>B44*1</f>
        <v>0</v>
      </c>
      <c r="D45" s="149"/>
      <c r="E45" s="149"/>
      <c r="F45" s="149"/>
      <c r="G45" s="267"/>
    </row>
    <row r="46" spans="1:8" ht="18" customHeight="1">
      <c r="A46" s="143" t="s">
        <v>30</v>
      </c>
      <c r="B46" s="264"/>
      <c r="C46" s="264"/>
      <c r="D46" s="264"/>
      <c r="E46" s="264"/>
      <c r="F46" s="264"/>
      <c r="G46" s="266"/>
      <c r="H46" s="93" t="s">
        <v>344</v>
      </c>
    </row>
    <row r="47" spans="1:8" ht="18" customHeight="1">
      <c r="A47" s="9" t="s">
        <v>137</v>
      </c>
      <c r="B47" s="252"/>
      <c r="C47" s="149"/>
      <c r="D47" s="149"/>
      <c r="E47" s="149"/>
      <c r="F47" s="149"/>
      <c r="G47" s="245">
        <f>B47*1</f>
        <v>0</v>
      </c>
      <c r="H47" s="93" t="s">
        <v>344</v>
      </c>
    </row>
    <row r="48" spans="1:8" ht="18" customHeight="1">
      <c r="A48" s="9" t="s">
        <v>56</v>
      </c>
      <c r="B48" s="252"/>
      <c r="C48" s="149"/>
      <c r="D48" s="149"/>
      <c r="E48" s="149"/>
      <c r="F48" s="149"/>
      <c r="G48" s="245">
        <f>B48*1</f>
        <v>0</v>
      </c>
      <c r="H48" s="93" t="s">
        <v>344</v>
      </c>
    </row>
    <row r="49" spans="1:8" ht="18" customHeight="1">
      <c r="A49" s="262" t="s">
        <v>142</v>
      </c>
      <c r="B49" s="335"/>
      <c r="C49" s="264"/>
      <c r="D49" s="264"/>
      <c r="E49" s="264"/>
      <c r="F49" s="264"/>
      <c r="G49" s="266"/>
      <c r="H49" s="93" t="s">
        <v>344</v>
      </c>
    </row>
    <row r="50" spans="1:8" ht="18" customHeight="1">
      <c r="A50" s="9" t="s">
        <v>31</v>
      </c>
      <c r="B50" s="149"/>
      <c r="C50" s="149"/>
      <c r="D50" s="238">
        <f>B49*0.44</f>
        <v>0</v>
      </c>
      <c r="E50" s="149"/>
      <c r="F50" s="149"/>
      <c r="G50" s="267"/>
      <c r="H50" s="93" t="s">
        <v>344</v>
      </c>
    </row>
    <row r="51" spans="1:8" ht="18" customHeight="1">
      <c r="A51" s="9" t="s">
        <v>54</v>
      </c>
      <c r="B51" s="149"/>
      <c r="C51" s="238">
        <f>B49*0.56</f>
        <v>0</v>
      </c>
      <c r="D51" s="149"/>
      <c r="E51" s="149"/>
      <c r="F51" s="149"/>
      <c r="G51" s="267"/>
      <c r="H51" s="93" t="s">
        <v>344</v>
      </c>
    </row>
    <row r="52" spans="1:8" ht="18" customHeight="1">
      <c r="A52" s="143" t="s">
        <v>16</v>
      </c>
      <c r="B52" s="335"/>
      <c r="C52" s="264"/>
      <c r="D52" s="264"/>
      <c r="E52" s="264"/>
      <c r="F52" s="264"/>
      <c r="G52" s="266"/>
      <c r="H52" s="93" t="s">
        <v>344</v>
      </c>
    </row>
    <row r="53" spans="1:8" ht="18" customHeight="1">
      <c r="A53" s="247" t="s">
        <v>17</v>
      </c>
      <c r="B53" s="149"/>
      <c r="C53" s="149"/>
      <c r="D53" s="149"/>
      <c r="E53" s="149"/>
      <c r="F53" s="252"/>
      <c r="G53" s="245">
        <f>B52*1</f>
        <v>0</v>
      </c>
      <c r="H53" s="93" t="s">
        <v>344</v>
      </c>
    </row>
    <row r="54" spans="1:8" ht="18" customHeight="1">
      <c r="A54" s="143" t="s">
        <v>18</v>
      </c>
      <c r="B54" s="335"/>
      <c r="C54" s="264"/>
      <c r="D54" s="264"/>
      <c r="E54" s="264"/>
      <c r="F54" s="264"/>
      <c r="G54" s="266"/>
      <c r="H54" s="93" t="s">
        <v>344</v>
      </c>
    </row>
    <row r="55" spans="1:8" ht="18" customHeight="1">
      <c r="A55" s="247" t="s">
        <v>19</v>
      </c>
      <c r="B55" s="149"/>
      <c r="C55" s="149"/>
      <c r="D55" s="149"/>
      <c r="E55" s="149"/>
      <c r="F55" s="238">
        <f>B54*1</f>
        <v>0</v>
      </c>
      <c r="G55" s="270"/>
      <c r="H55" s="93" t="s">
        <v>344</v>
      </c>
    </row>
    <row r="56" spans="1:8" ht="18" customHeight="1">
      <c r="A56" s="143" t="s">
        <v>20</v>
      </c>
      <c r="B56" s="335"/>
      <c r="C56" s="264"/>
      <c r="D56" s="264"/>
      <c r="E56" s="264"/>
      <c r="F56" s="264"/>
      <c r="G56" s="266"/>
      <c r="H56" s="93" t="s">
        <v>344</v>
      </c>
    </row>
    <row r="57" spans="1:8" ht="18" customHeight="1">
      <c r="A57" s="247" t="s">
        <v>21</v>
      </c>
      <c r="B57" s="149"/>
      <c r="C57" s="149"/>
      <c r="D57" s="149"/>
      <c r="E57" s="149"/>
      <c r="F57" s="238">
        <f>B56*1</f>
        <v>0</v>
      </c>
      <c r="G57" s="472"/>
      <c r="H57" s="93" t="s">
        <v>344</v>
      </c>
    </row>
    <row r="58" spans="1:7" ht="18" customHeight="1">
      <c r="A58" s="143" t="s">
        <v>22</v>
      </c>
      <c r="B58" s="332"/>
      <c r="C58" s="475">
        <v>0</v>
      </c>
      <c r="D58" s="264"/>
      <c r="E58" s="264"/>
      <c r="F58" s="335"/>
      <c r="G58" s="266"/>
    </row>
    <row r="59" spans="1:7" ht="18" customHeight="1">
      <c r="A59" s="247" t="s">
        <v>23</v>
      </c>
      <c r="B59" s="149"/>
      <c r="C59" s="149"/>
      <c r="D59" s="149"/>
      <c r="E59" s="149"/>
      <c r="F59" s="238">
        <f>B59</f>
        <v>0</v>
      </c>
      <c r="G59" s="472"/>
    </row>
    <row r="60" spans="1:8" ht="18" customHeight="1">
      <c r="A60" s="143" t="s">
        <v>24</v>
      </c>
      <c r="B60" s="335"/>
      <c r="C60" s="264"/>
      <c r="D60" s="264"/>
      <c r="E60" s="264"/>
      <c r="F60" s="264"/>
      <c r="G60" s="266"/>
      <c r="H60" s="93" t="s">
        <v>344</v>
      </c>
    </row>
    <row r="61" spans="1:8" ht="18" customHeight="1">
      <c r="A61" s="247" t="s">
        <v>23</v>
      </c>
      <c r="B61" s="149"/>
      <c r="C61" s="149"/>
      <c r="D61" s="149"/>
      <c r="E61" s="149"/>
      <c r="F61" s="118">
        <f>B60*1</f>
        <v>0</v>
      </c>
      <c r="G61" s="267"/>
      <c r="H61" s="93" t="s">
        <v>344</v>
      </c>
    </row>
    <row r="62" spans="1:8" ht="18" customHeight="1">
      <c r="A62" s="143" t="s">
        <v>25</v>
      </c>
      <c r="B62" s="332"/>
      <c r="C62" s="264"/>
      <c r="D62" s="264"/>
      <c r="E62" s="264"/>
      <c r="F62" s="264"/>
      <c r="G62" s="266"/>
      <c r="H62" s="93" t="s">
        <v>344</v>
      </c>
    </row>
    <row r="63" spans="1:8" ht="18" customHeight="1">
      <c r="A63" s="247" t="s">
        <v>26</v>
      </c>
      <c r="B63" s="149"/>
      <c r="C63" s="149"/>
      <c r="D63" s="149"/>
      <c r="E63" s="149"/>
      <c r="F63" s="238">
        <f>B62*1</f>
        <v>0</v>
      </c>
      <c r="G63" s="267"/>
      <c r="H63" s="93" t="s">
        <v>344</v>
      </c>
    </row>
    <row r="64" spans="1:7" ht="18" customHeight="1">
      <c r="A64" s="143" t="s">
        <v>27</v>
      </c>
      <c r="B64" s="335"/>
      <c r="C64" s="264"/>
      <c r="D64" s="264"/>
      <c r="E64" s="264"/>
      <c r="F64" s="264"/>
      <c r="G64" s="266"/>
    </row>
    <row r="65" spans="1:7" ht="18" customHeight="1">
      <c r="A65" s="247" t="s">
        <v>28</v>
      </c>
      <c r="B65" s="149"/>
      <c r="C65" s="149"/>
      <c r="D65" s="149"/>
      <c r="E65" s="149"/>
      <c r="F65" s="118">
        <f>B64*1</f>
        <v>0</v>
      </c>
      <c r="G65" s="267"/>
    </row>
    <row r="66" spans="1:7" ht="18" customHeight="1">
      <c r="A66" s="143" t="s">
        <v>160</v>
      </c>
      <c r="B66" s="332"/>
      <c r="C66" s="264"/>
      <c r="D66" s="264"/>
      <c r="E66" s="264"/>
      <c r="F66" s="264"/>
      <c r="G66" s="266"/>
    </row>
    <row r="67" spans="1:7" ht="18" customHeight="1">
      <c r="A67" s="247" t="s">
        <v>29</v>
      </c>
      <c r="B67" s="149"/>
      <c r="C67" s="149"/>
      <c r="D67" s="149"/>
      <c r="E67" s="149"/>
      <c r="F67" s="238">
        <f>B66*1</f>
        <v>0</v>
      </c>
      <c r="G67" s="267"/>
    </row>
    <row r="68" spans="1:8" ht="18" customHeight="1">
      <c r="A68" s="331" t="s">
        <v>52</v>
      </c>
      <c r="B68" s="335"/>
      <c r="C68" s="264"/>
      <c r="D68" s="264"/>
      <c r="E68" s="264"/>
      <c r="F68" s="264"/>
      <c r="G68" s="266"/>
      <c r="H68" s="93" t="s">
        <v>344</v>
      </c>
    </row>
    <row r="69" spans="1:8" ht="18" customHeight="1">
      <c r="A69" s="249" t="s">
        <v>53</v>
      </c>
      <c r="B69" s="149"/>
      <c r="C69" s="149"/>
      <c r="D69" s="149"/>
      <c r="E69" s="149"/>
      <c r="F69" s="238">
        <f>B68*1</f>
        <v>0</v>
      </c>
      <c r="G69" s="267"/>
      <c r="H69" s="93" t="s">
        <v>344</v>
      </c>
    </row>
    <row r="70" spans="1:8" ht="18" customHeight="1">
      <c r="A70" s="331" t="s">
        <v>117</v>
      </c>
      <c r="B70" s="335"/>
      <c r="C70" s="264"/>
      <c r="D70" s="264"/>
      <c r="E70" s="264"/>
      <c r="F70" s="264"/>
      <c r="G70" s="266"/>
      <c r="H70" s="93" t="s">
        <v>344</v>
      </c>
    </row>
    <row r="71" spans="1:8" ht="18" customHeight="1">
      <c r="A71" s="250" t="s">
        <v>55</v>
      </c>
      <c r="B71" s="155"/>
      <c r="C71" s="155"/>
      <c r="D71" s="155"/>
      <c r="E71" s="155"/>
      <c r="F71" s="473">
        <f>B70*1</f>
        <v>0</v>
      </c>
      <c r="G71" s="474"/>
      <c r="H71" s="93" t="s">
        <v>344</v>
      </c>
    </row>
    <row r="72" ht="18" customHeight="1"/>
    <row r="73" ht="18" customHeight="1">
      <c r="A73" s="7" t="s">
        <v>11</v>
      </c>
    </row>
    <row r="74" spans="10:14" ht="18" customHeight="1" thickBot="1">
      <c r="J74" s="435"/>
      <c r="K74" s="435"/>
      <c r="L74" s="435"/>
      <c r="M74" s="435"/>
      <c r="N74" s="21"/>
    </row>
    <row r="75" spans="10:19" ht="18" customHeight="1" thickBot="1" thickTop="1">
      <c r="J75" s="373" t="s">
        <v>111</v>
      </c>
      <c r="K75" s="431" t="s">
        <v>182</v>
      </c>
      <c r="L75" s="432"/>
      <c r="M75" s="432"/>
      <c r="N75" s="432"/>
      <c r="O75" s="432"/>
      <c r="P75" s="432"/>
      <c r="Q75" s="432"/>
      <c r="R75" s="433"/>
      <c r="S75" s="66"/>
    </row>
    <row r="76" spans="10:19" ht="21.75" customHeight="1" thickTop="1">
      <c r="J76" s="374"/>
      <c r="K76" s="367" t="s">
        <v>104</v>
      </c>
      <c r="L76" s="367"/>
      <c r="M76" s="367"/>
      <c r="N76" s="367"/>
      <c r="O76" s="20" t="s">
        <v>105</v>
      </c>
      <c r="P76" s="20" t="s">
        <v>106</v>
      </c>
      <c r="Q76" s="371" t="s">
        <v>107</v>
      </c>
      <c r="R76" s="434"/>
      <c r="S76" s="14"/>
    </row>
    <row r="77" spans="10:19" ht="18" customHeight="1">
      <c r="J77" s="18" t="s">
        <v>60</v>
      </c>
      <c r="K77" s="346" t="s">
        <v>84</v>
      </c>
      <c r="L77" s="346"/>
      <c r="M77" s="346"/>
      <c r="N77" s="346"/>
      <c r="O77" s="24">
        <v>1</v>
      </c>
      <c r="P77" s="25" t="s">
        <v>90</v>
      </c>
      <c r="Q77" s="406">
        <f>F67</f>
        <v>0</v>
      </c>
      <c r="R77" s="407"/>
      <c r="S77" s="14"/>
    </row>
    <row r="78" spans="10:19" ht="18" customHeight="1">
      <c r="J78" s="18" t="s">
        <v>61</v>
      </c>
      <c r="K78" s="346" t="s">
        <v>85</v>
      </c>
      <c r="L78" s="346"/>
      <c r="M78" s="346"/>
      <c r="N78" s="346"/>
      <c r="O78" s="24">
        <v>1</v>
      </c>
      <c r="P78" s="25" t="s">
        <v>91</v>
      </c>
      <c r="Q78" s="404" t="s">
        <v>108</v>
      </c>
      <c r="R78" s="405"/>
      <c r="S78" s="14"/>
    </row>
    <row r="79" spans="10:19" ht="18" customHeight="1">
      <c r="J79" s="19" t="s">
        <v>62</v>
      </c>
      <c r="K79" s="346" t="s">
        <v>86</v>
      </c>
      <c r="L79" s="346"/>
      <c r="M79" s="346"/>
      <c r="N79" s="346"/>
      <c r="O79" s="24">
        <v>1</v>
      </c>
      <c r="P79" s="26" t="s">
        <v>92</v>
      </c>
      <c r="Q79" s="404" t="s">
        <v>108</v>
      </c>
      <c r="R79" s="405"/>
      <c r="S79" s="14"/>
    </row>
    <row r="80" spans="10:19" ht="18" customHeight="1">
      <c r="J80" s="18" t="s">
        <v>63</v>
      </c>
      <c r="K80" s="346" t="s">
        <v>87</v>
      </c>
      <c r="L80" s="346"/>
      <c r="M80" s="346"/>
      <c r="N80" s="346"/>
      <c r="O80" s="27">
        <v>0.25</v>
      </c>
      <c r="P80" s="28" t="s">
        <v>93</v>
      </c>
      <c r="Q80" s="406">
        <f>D35+D36+D37+D38</f>
        <v>0</v>
      </c>
      <c r="R80" s="407"/>
      <c r="S80" s="14"/>
    </row>
    <row r="81" spans="10:19" ht="18" customHeight="1">
      <c r="J81" s="19" t="s">
        <v>64</v>
      </c>
      <c r="K81" s="346" t="s">
        <v>195</v>
      </c>
      <c r="L81" s="346"/>
      <c r="M81" s="346"/>
      <c r="N81" s="346"/>
      <c r="O81" s="27">
        <v>1</v>
      </c>
      <c r="P81" s="28" t="s">
        <v>95</v>
      </c>
      <c r="Q81" s="404" t="s">
        <v>108</v>
      </c>
      <c r="R81" s="405"/>
      <c r="S81" s="14"/>
    </row>
    <row r="82" spans="10:19" ht="18" customHeight="1">
      <c r="J82" s="18" t="s">
        <v>65</v>
      </c>
      <c r="K82" s="346" t="s">
        <v>259</v>
      </c>
      <c r="L82" s="346"/>
      <c r="M82" s="346"/>
      <c r="N82" s="346"/>
      <c r="O82" s="27">
        <v>0.44</v>
      </c>
      <c r="P82" s="28" t="s">
        <v>96</v>
      </c>
      <c r="Q82" s="404" t="s">
        <v>108</v>
      </c>
      <c r="R82" s="405"/>
      <c r="S82" s="14"/>
    </row>
    <row r="83" spans="10:19" ht="18" customHeight="1">
      <c r="J83" s="18" t="s">
        <v>66</v>
      </c>
      <c r="K83" s="346" t="s">
        <v>231</v>
      </c>
      <c r="L83" s="346"/>
      <c r="M83" s="346"/>
      <c r="N83" s="346"/>
      <c r="O83" s="27">
        <v>0.44</v>
      </c>
      <c r="P83" s="28" t="s">
        <v>97</v>
      </c>
      <c r="Q83" s="404" t="s">
        <v>108</v>
      </c>
      <c r="R83" s="405"/>
      <c r="S83" s="14"/>
    </row>
    <row r="84" spans="10:19" ht="18" customHeight="1">
      <c r="J84" s="19" t="s">
        <v>67</v>
      </c>
      <c r="K84" s="412" t="s">
        <v>281</v>
      </c>
      <c r="L84" s="412"/>
      <c r="M84" s="412"/>
      <c r="N84" s="412"/>
      <c r="O84" s="69">
        <v>0.56</v>
      </c>
      <c r="P84" s="26" t="s">
        <v>282</v>
      </c>
      <c r="Q84" s="404" t="s">
        <v>108</v>
      </c>
      <c r="R84" s="405"/>
      <c r="S84" s="14"/>
    </row>
    <row r="85" spans="10:19" ht="18" customHeight="1">
      <c r="J85" s="19" t="s">
        <v>68</v>
      </c>
      <c r="K85" s="412" t="s">
        <v>286</v>
      </c>
      <c r="L85" s="412"/>
      <c r="M85" s="412"/>
      <c r="N85" s="412"/>
      <c r="O85" s="69">
        <v>1</v>
      </c>
      <c r="P85" s="26" t="s">
        <v>277</v>
      </c>
      <c r="Q85" s="404" t="s">
        <v>108</v>
      </c>
      <c r="R85" s="405"/>
      <c r="S85" s="14"/>
    </row>
    <row r="86" spans="10:19" ht="18" customHeight="1">
      <c r="J86" s="18" t="s">
        <v>69</v>
      </c>
      <c r="K86" s="412" t="s">
        <v>232</v>
      </c>
      <c r="L86" s="412"/>
      <c r="M86" s="412"/>
      <c r="N86" s="412"/>
      <c r="O86" s="27">
        <v>1</v>
      </c>
      <c r="P86" s="28" t="s">
        <v>233</v>
      </c>
      <c r="Q86" s="413">
        <f>D42</f>
        <v>0</v>
      </c>
      <c r="R86" s="414"/>
      <c r="S86" s="14"/>
    </row>
    <row r="87" spans="10:19" ht="18" customHeight="1" thickBot="1">
      <c r="J87" s="34" t="s">
        <v>70</v>
      </c>
      <c r="K87" s="347" t="s">
        <v>234</v>
      </c>
      <c r="L87" s="347"/>
      <c r="M87" s="347"/>
      <c r="N87" s="347"/>
      <c r="O87" s="68">
        <v>1</v>
      </c>
      <c r="P87" s="33" t="s">
        <v>233</v>
      </c>
      <c r="Q87" s="415">
        <f>D43</f>
        <v>0</v>
      </c>
      <c r="R87" s="416"/>
      <c r="S87" s="16"/>
    </row>
    <row r="88" spans="10:19" ht="18" customHeight="1" thickTop="1">
      <c r="J88" s="18" t="s">
        <v>71</v>
      </c>
      <c r="K88" s="346" t="s">
        <v>284</v>
      </c>
      <c r="L88" s="346"/>
      <c r="M88" s="346"/>
      <c r="N88" s="346"/>
      <c r="O88" s="27">
        <v>1</v>
      </c>
      <c r="P88" s="28" t="s">
        <v>94</v>
      </c>
      <c r="Q88" s="417">
        <f>R14</f>
        <v>0</v>
      </c>
      <c r="R88" s="418"/>
      <c r="S88" s="14"/>
    </row>
    <row r="89" spans="10:19" ht="18" customHeight="1">
      <c r="J89" s="18" t="s">
        <v>72</v>
      </c>
      <c r="K89" s="346" t="s">
        <v>235</v>
      </c>
      <c r="L89" s="346"/>
      <c r="M89" s="346"/>
      <c r="N89" s="346"/>
      <c r="O89" s="27">
        <v>1</v>
      </c>
      <c r="P89" s="28" t="s">
        <v>222</v>
      </c>
      <c r="Q89" s="404" t="s">
        <v>108</v>
      </c>
      <c r="R89" s="405"/>
      <c r="S89" s="14"/>
    </row>
    <row r="90" spans="10:19" ht="18" customHeight="1">
      <c r="J90" s="18" t="s">
        <v>73</v>
      </c>
      <c r="K90" s="346" t="s">
        <v>236</v>
      </c>
      <c r="L90" s="346"/>
      <c r="M90" s="346"/>
      <c r="N90" s="346"/>
      <c r="O90" s="27">
        <v>1</v>
      </c>
      <c r="P90" s="28" t="s">
        <v>222</v>
      </c>
      <c r="Q90" s="406">
        <f>F28+F29</f>
        <v>0</v>
      </c>
      <c r="R90" s="407"/>
      <c r="S90" s="14"/>
    </row>
    <row r="91" spans="10:19" ht="18" customHeight="1">
      <c r="J91" s="18" t="s">
        <v>74</v>
      </c>
      <c r="K91" s="346" t="s">
        <v>237</v>
      </c>
      <c r="L91" s="346"/>
      <c r="M91" s="346"/>
      <c r="N91" s="346"/>
      <c r="O91" s="27">
        <v>1</v>
      </c>
      <c r="P91" s="28" t="s">
        <v>238</v>
      </c>
      <c r="Q91" s="404" t="s">
        <v>108</v>
      </c>
      <c r="R91" s="405"/>
      <c r="S91" s="14"/>
    </row>
    <row r="92" spans="10:19" ht="18" customHeight="1">
      <c r="J92" s="18" t="s">
        <v>75</v>
      </c>
      <c r="K92" s="346" t="s">
        <v>239</v>
      </c>
      <c r="L92" s="346"/>
      <c r="M92" s="346"/>
      <c r="N92" s="346"/>
      <c r="O92" s="27">
        <v>1</v>
      </c>
      <c r="P92" s="28" t="s">
        <v>240</v>
      </c>
      <c r="Q92" s="408">
        <f>M20+M21+M23+M24+M26+M27</f>
        <v>0</v>
      </c>
      <c r="R92" s="409"/>
      <c r="S92" s="14"/>
    </row>
    <row r="93" spans="10:19" ht="18" customHeight="1">
      <c r="J93" s="18" t="s">
        <v>76</v>
      </c>
      <c r="K93" s="346" t="s">
        <v>241</v>
      </c>
      <c r="L93" s="346"/>
      <c r="M93" s="346"/>
      <c r="N93" s="346"/>
      <c r="O93" s="27">
        <v>1</v>
      </c>
      <c r="P93" s="28" t="s">
        <v>98</v>
      </c>
      <c r="Q93" s="404" t="s">
        <v>108</v>
      </c>
      <c r="R93" s="405"/>
      <c r="S93" s="14"/>
    </row>
    <row r="94" spans="10:19" ht="18" customHeight="1">
      <c r="J94" s="18" t="s">
        <v>77</v>
      </c>
      <c r="K94" s="346" t="s">
        <v>261</v>
      </c>
      <c r="L94" s="346"/>
      <c r="M94" s="346"/>
      <c r="N94" s="346"/>
      <c r="O94" s="27">
        <v>1</v>
      </c>
      <c r="P94" s="28" t="s">
        <v>98</v>
      </c>
      <c r="Q94" s="408">
        <f>N20+N21+N23+N24+N26+N27</f>
        <v>0</v>
      </c>
      <c r="R94" s="409"/>
      <c r="S94" s="14"/>
    </row>
    <row r="95" spans="10:19" ht="18" customHeight="1">
      <c r="J95" s="19" t="s">
        <v>78</v>
      </c>
      <c r="K95" s="346" t="s">
        <v>242</v>
      </c>
      <c r="L95" s="346"/>
      <c r="M95" s="346"/>
      <c r="N95" s="346"/>
      <c r="O95" s="27">
        <v>1</v>
      </c>
      <c r="P95" s="30" t="s">
        <v>243</v>
      </c>
      <c r="Q95" s="404" t="s">
        <v>108</v>
      </c>
      <c r="R95" s="405"/>
      <c r="S95" s="14"/>
    </row>
    <row r="96" spans="10:19" ht="18" customHeight="1">
      <c r="J96" s="19" t="s">
        <v>79</v>
      </c>
      <c r="K96" s="346" t="s">
        <v>244</v>
      </c>
      <c r="L96" s="346"/>
      <c r="M96" s="346"/>
      <c r="N96" s="346"/>
      <c r="O96" s="27">
        <v>1</v>
      </c>
      <c r="P96" s="28" t="s">
        <v>143</v>
      </c>
      <c r="Q96" s="406">
        <f>F23+F24+F26+F27</f>
        <v>0</v>
      </c>
      <c r="R96" s="407"/>
      <c r="S96" s="14"/>
    </row>
    <row r="97" spans="10:19" ht="18" customHeight="1">
      <c r="J97" s="18" t="s">
        <v>80</v>
      </c>
      <c r="K97" s="348" t="s">
        <v>298</v>
      </c>
      <c r="L97" s="346"/>
      <c r="M97" s="346"/>
      <c r="N97" s="346"/>
      <c r="O97" s="27">
        <v>1</v>
      </c>
      <c r="P97" s="28" t="s">
        <v>144</v>
      </c>
      <c r="Q97" s="404" t="s">
        <v>108</v>
      </c>
      <c r="R97" s="405"/>
      <c r="S97" s="14"/>
    </row>
    <row r="98" spans="10:19" ht="18" customHeight="1">
      <c r="J98" s="18" t="s">
        <v>81</v>
      </c>
      <c r="K98" s="346" t="s">
        <v>145</v>
      </c>
      <c r="L98" s="346"/>
      <c r="M98" s="346"/>
      <c r="N98" s="346"/>
      <c r="O98" s="27">
        <v>1</v>
      </c>
      <c r="P98" s="28" t="s">
        <v>143</v>
      </c>
      <c r="Q98" s="404" t="s">
        <v>108</v>
      </c>
      <c r="R98" s="405"/>
      <c r="S98" s="14"/>
    </row>
    <row r="99" spans="9:19" ht="18" customHeight="1" thickBot="1">
      <c r="I99" s="94" t="s">
        <v>309</v>
      </c>
      <c r="J99" s="31" t="s">
        <v>299</v>
      </c>
      <c r="K99" s="347" t="s">
        <v>300</v>
      </c>
      <c r="L99" s="347"/>
      <c r="M99" s="347"/>
      <c r="N99" s="347"/>
      <c r="O99" s="32">
        <v>1</v>
      </c>
      <c r="P99" s="33" t="s">
        <v>301</v>
      </c>
      <c r="Q99" s="421">
        <f>R26+R27</f>
        <v>0</v>
      </c>
      <c r="R99" s="396"/>
      <c r="S99" s="16"/>
    </row>
    <row r="100" spans="10:19" ht="18" customHeight="1" thickTop="1">
      <c r="J100" s="19" t="s">
        <v>82</v>
      </c>
      <c r="K100" s="346" t="s">
        <v>245</v>
      </c>
      <c r="L100" s="346"/>
      <c r="M100" s="346"/>
      <c r="N100" s="346"/>
      <c r="O100" s="27">
        <v>1</v>
      </c>
      <c r="P100" s="28" t="s">
        <v>99</v>
      </c>
      <c r="Q100" s="410" t="s">
        <v>108</v>
      </c>
      <c r="R100" s="411"/>
      <c r="S100" s="14"/>
    </row>
    <row r="101" spans="10:19" ht="18" customHeight="1">
      <c r="J101" s="19" t="s">
        <v>110</v>
      </c>
      <c r="K101" s="346" t="s">
        <v>246</v>
      </c>
      <c r="L101" s="346"/>
      <c r="M101" s="346"/>
      <c r="N101" s="346"/>
      <c r="O101" s="27">
        <v>1</v>
      </c>
      <c r="P101" s="28" t="s">
        <v>99</v>
      </c>
      <c r="Q101" s="406">
        <f>P9</f>
        <v>0</v>
      </c>
      <c r="R101" s="407"/>
      <c r="S101" s="14"/>
    </row>
    <row r="102" spans="10:19" ht="18" customHeight="1">
      <c r="J102" s="19" t="s">
        <v>83</v>
      </c>
      <c r="K102" s="346" t="s">
        <v>247</v>
      </c>
      <c r="L102" s="346"/>
      <c r="M102" s="346"/>
      <c r="N102" s="346"/>
      <c r="O102" s="27">
        <v>1</v>
      </c>
      <c r="P102" s="28" t="s">
        <v>100</v>
      </c>
      <c r="Q102" s="404" t="s">
        <v>108</v>
      </c>
      <c r="R102" s="405"/>
      <c r="S102" s="14"/>
    </row>
    <row r="103" spans="10:19" ht="18" customHeight="1">
      <c r="J103" s="19" t="s">
        <v>146</v>
      </c>
      <c r="K103" s="346" t="s">
        <v>248</v>
      </c>
      <c r="L103" s="346"/>
      <c r="M103" s="346"/>
      <c r="N103" s="346"/>
      <c r="O103" s="27">
        <v>1</v>
      </c>
      <c r="P103" s="28" t="s">
        <v>100</v>
      </c>
      <c r="Q103" s="404">
        <f>K4+K5+K6+K7+K8+K9+K10+K12+K13+K14+K15+K17+K20+K21+K23+K24+K26+K27+K28+K29+K30+K32+K33</f>
        <v>0</v>
      </c>
      <c r="R103" s="405"/>
      <c r="S103" s="14"/>
    </row>
    <row r="104" spans="9:19" ht="18" customHeight="1">
      <c r="I104" s="94" t="s">
        <v>309</v>
      </c>
      <c r="J104" s="19" t="s">
        <v>302</v>
      </c>
      <c r="K104" s="346" t="s">
        <v>303</v>
      </c>
      <c r="L104" s="346"/>
      <c r="M104" s="346"/>
      <c r="N104" s="346"/>
      <c r="O104" s="27">
        <v>1</v>
      </c>
      <c r="P104" s="28" t="s">
        <v>313</v>
      </c>
      <c r="Q104" s="404" t="s">
        <v>108</v>
      </c>
      <c r="R104" s="405"/>
      <c r="S104" s="14"/>
    </row>
    <row r="105" spans="9:19" ht="18" customHeight="1" thickBot="1">
      <c r="I105" s="94" t="s">
        <v>309</v>
      </c>
      <c r="J105" s="34" t="s">
        <v>305</v>
      </c>
      <c r="K105" s="347" t="s">
        <v>306</v>
      </c>
      <c r="L105" s="347"/>
      <c r="M105" s="347"/>
      <c r="N105" s="347"/>
      <c r="O105" s="32">
        <v>1</v>
      </c>
      <c r="P105" s="33" t="s">
        <v>313</v>
      </c>
      <c r="Q105" s="419">
        <f>O4+O5+O6+O7+O8+O9+O10+O12+O13+O14+O15+O17+O18+O20+O21+O23+O24+O26+O27+O28+O29+O30+O32+O33</f>
        <v>0</v>
      </c>
      <c r="R105" s="420"/>
      <c r="S105" s="14"/>
    </row>
    <row r="106" spans="10:19" ht="18" customHeight="1" thickTop="1">
      <c r="J106" s="19" t="s">
        <v>147</v>
      </c>
      <c r="K106" s="346" t="s">
        <v>249</v>
      </c>
      <c r="L106" s="346"/>
      <c r="M106" s="346"/>
      <c r="N106" s="346"/>
      <c r="O106" s="29">
        <v>0.6465</v>
      </c>
      <c r="P106" s="28" t="s">
        <v>101</v>
      </c>
      <c r="Q106" s="404" t="s">
        <v>108</v>
      </c>
      <c r="R106" s="405"/>
      <c r="S106" s="14"/>
    </row>
    <row r="107" spans="10:19" ht="18" customHeight="1">
      <c r="J107" s="19" t="s">
        <v>148</v>
      </c>
      <c r="K107" s="346" t="s">
        <v>218</v>
      </c>
      <c r="L107" s="346"/>
      <c r="M107" s="346"/>
      <c r="N107" s="346"/>
      <c r="O107" s="29">
        <v>0.8884</v>
      </c>
      <c r="P107" s="28" t="s">
        <v>102</v>
      </c>
      <c r="Q107" s="406">
        <f>H4+H5+H6+H7+H8+H9+H10+H12+H13+H14+H15+H17+H20+H21+H23+H24+H26+H27+H28+H29+H30+H32+H33</f>
        <v>0</v>
      </c>
      <c r="R107" s="407"/>
      <c r="S107" s="14"/>
    </row>
    <row r="108" spans="9:19" ht="18" customHeight="1">
      <c r="I108" s="94" t="s">
        <v>309</v>
      </c>
      <c r="J108" s="19" t="s">
        <v>310</v>
      </c>
      <c r="K108" s="346" t="s">
        <v>307</v>
      </c>
      <c r="L108" s="346"/>
      <c r="M108" s="346"/>
      <c r="N108" s="346"/>
      <c r="O108" s="29">
        <v>0.9083</v>
      </c>
      <c r="P108" s="28" t="s">
        <v>308</v>
      </c>
      <c r="Q108" s="422"/>
      <c r="R108" s="423"/>
      <c r="S108" s="14"/>
    </row>
    <row r="109" spans="10:19" ht="18" customHeight="1" thickBot="1">
      <c r="J109" s="34" t="s">
        <v>149</v>
      </c>
      <c r="K109" s="349" t="s">
        <v>89</v>
      </c>
      <c r="L109" s="349"/>
      <c r="M109" s="349"/>
      <c r="N109" s="349"/>
      <c r="O109" s="42"/>
      <c r="P109" s="42"/>
      <c r="Q109" s="436">
        <f>Q77+Q80+Q86+Q87+Q88+Q90+Q92+Q94+Q96+Q99+Q101+Q103+Q105+Q107+Q108</f>
        <v>0</v>
      </c>
      <c r="R109" s="437"/>
      <c r="S109" s="16"/>
    </row>
    <row r="110" spans="10:19" ht="18" customHeight="1" thickTop="1">
      <c r="J110" s="16"/>
      <c r="K110" s="402" t="s">
        <v>176</v>
      </c>
      <c r="L110" s="403"/>
      <c r="M110" s="403"/>
      <c r="N110" s="403"/>
      <c r="O110" s="15"/>
      <c r="P110" s="15"/>
      <c r="Q110" s="424"/>
      <c r="R110" s="425"/>
      <c r="S110" s="14"/>
    </row>
    <row r="111" spans="10:19" ht="18" customHeight="1">
      <c r="J111" s="19" t="s">
        <v>150</v>
      </c>
      <c r="K111" s="400" t="s">
        <v>250</v>
      </c>
      <c r="L111" s="400"/>
      <c r="M111" s="400"/>
      <c r="N111" s="400"/>
      <c r="O111" s="17">
        <v>0.3535</v>
      </c>
      <c r="P111" s="1" t="s">
        <v>101</v>
      </c>
      <c r="Q111" s="404" t="s">
        <v>108</v>
      </c>
      <c r="R111" s="405"/>
      <c r="S111" s="14"/>
    </row>
    <row r="112" spans="10:19" ht="18" customHeight="1" thickBot="1">
      <c r="J112" s="34" t="s">
        <v>151</v>
      </c>
      <c r="K112" s="452" t="s">
        <v>251</v>
      </c>
      <c r="L112" s="452"/>
      <c r="M112" s="452"/>
      <c r="N112" s="452"/>
      <c r="O112" s="38">
        <v>0.1116</v>
      </c>
      <c r="P112" s="39" t="s">
        <v>102</v>
      </c>
      <c r="Q112" s="444">
        <f>I4+I5+I6+I7+I8+I9+I10+I12+I13+I14+I15+I17+I20+I21+I23+I24+I26+I27+I28+I29+I30+I32+I33</f>
        <v>0</v>
      </c>
      <c r="R112" s="445"/>
      <c r="S112" s="14"/>
    </row>
    <row r="113" spans="10:19" ht="18" customHeight="1" thickTop="1">
      <c r="J113" s="19" t="s">
        <v>152</v>
      </c>
      <c r="K113" s="400" t="s">
        <v>252</v>
      </c>
      <c r="L113" s="400"/>
      <c r="M113" s="400"/>
      <c r="N113" s="400"/>
      <c r="O113" s="17">
        <v>1</v>
      </c>
      <c r="P113" s="40" t="s">
        <v>98</v>
      </c>
      <c r="Q113" s="404" t="s">
        <v>108</v>
      </c>
      <c r="R113" s="405"/>
      <c r="S113" s="14"/>
    </row>
    <row r="114" spans="10:19" ht="18" customHeight="1">
      <c r="J114" s="19" t="s">
        <v>153</v>
      </c>
      <c r="K114" s="400" t="s">
        <v>253</v>
      </c>
      <c r="L114" s="400"/>
      <c r="M114" s="400"/>
      <c r="N114" s="400"/>
      <c r="O114" s="17">
        <v>1</v>
      </c>
      <c r="P114" s="40" t="s">
        <v>98</v>
      </c>
      <c r="Q114" s="408">
        <f>J4+J5+J6+J7+J8+J9+J10+J12+J13+J14+J15+J20+J21+J23+J24+J26+J27+J30+J32+J33</f>
        <v>0</v>
      </c>
      <c r="R114" s="409"/>
      <c r="S114" s="14"/>
    </row>
    <row r="115" spans="10:19" ht="18" customHeight="1" thickBot="1">
      <c r="J115" s="36" t="s">
        <v>283</v>
      </c>
      <c r="K115" s="454" t="s">
        <v>155</v>
      </c>
      <c r="L115" s="454"/>
      <c r="M115" s="454"/>
      <c r="N115" s="454"/>
      <c r="O115" s="41"/>
      <c r="P115" s="42"/>
      <c r="Q115" s="446">
        <f>Q112+Q114</f>
        <v>0</v>
      </c>
      <c r="R115" s="447"/>
      <c r="S115" s="16"/>
    </row>
    <row r="116" spans="10:15" ht="18" customHeight="1" thickBot="1" thickTop="1">
      <c r="J116" s="35"/>
      <c r="K116" s="22"/>
      <c r="L116" s="22"/>
      <c r="M116" s="22"/>
      <c r="N116" s="22"/>
      <c r="O116" s="21"/>
    </row>
    <row r="117" spans="10:16" ht="18" customHeight="1" thickBot="1" thickTop="1">
      <c r="J117" s="35"/>
      <c r="K117" s="441" t="s">
        <v>285</v>
      </c>
      <c r="L117" s="450"/>
      <c r="M117" s="450"/>
      <c r="N117" s="450"/>
      <c r="O117" s="451"/>
      <c r="P117" s="16"/>
    </row>
    <row r="118" spans="11:18" ht="18" customHeight="1" thickTop="1">
      <c r="K118" s="344" t="s">
        <v>173</v>
      </c>
      <c r="L118" s="345"/>
      <c r="M118" s="345"/>
      <c r="N118" s="345"/>
      <c r="O118" s="48">
        <f>C4+C6+C7+C8+C9+C10+C13+C14+C15+C17+C18+C20+C21+C23+C24+C26+C27+C28+C29+C32+C33</f>
        <v>0</v>
      </c>
      <c r="P118" s="16"/>
      <c r="R118" s="49"/>
    </row>
    <row r="119" spans="11:16" ht="18" customHeight="1">
      <c r="K119" s="344" t="s">
        <v>119</v>
      </c>
      <c r="L119" s="345"/>
      <c r="M119" s="345"/>
      <c r="N119" s="345"/>
      <c r="O119" s="48">
        <f>Q7</f>
        <v>0</v>
      </c>
      <c r="P119" s="16"/>
    </row>
    <row r="120" spans="11:16" ht="18" customHeight="1">
      <c r="K120" s="344" t="s">
        <v>122</v>
      </c>
      <c r="L120" s="345"/>
      <c r="M120" s="345"/>
      <c r="N120" s="345"/>
      <c r="O120" s="48">
        <f>L4+L5+L6+L7+L8+L9+L10+L12+L13+L14+L15+L17+L18+L20+L21+L23+L24+L26+L27+L28+L29+L30+L31+L32+L33</f>
        <v>0</v>
      </c>
      <c r="P120" s="16"/>
    </row>
    <row r="121" spans="11:16" ht="18" customHeight="1">
      <c r="K121" s="344" t="s">
        <v>126</v>
      </c>
      <c r="L121" s="345"/>
      <c r="M121" s="345"/>
      <c r="N121" s="345"/>
      <c r="O121" s="48">
        <f>C35+C36+C37+C38</f>
        <v>0</v>
      </c>
      <c r="P121" s="16"/>
    </row>
    <row r="122" spans="11:16" ht="18" customHeight="1">
      <c r="K122" s="344" t="s">
        <v>127</v>
      </c>
      <c r="L122" s="345"/>
      <c r="M122" s="345"/>
      <c r="N122" s="345"/>
      <c r="O122" s="48">
        <f>C41+C45</f>
        <v>0</v>
      </c>
      <c r="P122" s="16"/>
    </row>
    <row r="123" spans="11:16" ht="18" customHeight="1">
      <c r="K123" s="344" t="s">
        <v>128</v>
      </c>
      <c r="L123" s="345"/>
      <c r="M123" s="345"/>
      <c r="N123" s="345"/>
      <c r="O123" s="67" t="s">
        <v>108</v>
      </c>
      <c r="P123" s="16"/>
    </row>
    <row r="124" spans="11:16" ht="18" customHeight="1">
      <c r="K124" s="344" t="s">
        <v>131</v>
      </c>
      <c r="L124" s="345"/>
      <c r="M124" s="345"/>
      <c r="N124" s="345"/>
      <c r="O124" s="80">
        <f>C58</f>
        <v>0</v>
      </c>
      <c r="P124" s="16"/>
    </row>
    <row r="125" spans="9:16" ht="18" customHeight="1">
      <c r="I125" s="94" t="s">
        <v>309</v>
      </c>
      <c r="K125" s="455" t="s">
        <v>337</v>
      </c>
      <c r="L125" s="345"/>
      <c r="M125" s="345"/>
      <c r="N125" s="345"/>
      <c r="O125" s="47">
        <f>F10</f>
        <v>0</v>
      </c>
      <c r="P125" s="16"/>
    </row>
    <row r="126" spans="11:16" ht="18" customHeight="1" thickBot="1">
      <c r="K126" s="439" t="s">
        <v>177</v>
      </c>
      <c r="L126" s="440"/>
      <c r="M126" s="440"/>
      <c r="N126" s="440"/>
      <c r="O126" s="72">
        <f>O118+O119+O120+O121+O122+O124+O125</f>
        <v>0</v>
      </c>
      <c r="P126" s="16"/>
    </row>
    <row r="127" spans="11:16" ht="18" customHeight="1" thickTop="1">
      <c r="K127" s="85"/>
      <c r="L127" s="85"/>
      <c r="M127" s="85"/>
      <c r="N127" s="85"/>
      <c r="O127" s="86"/>
      <c r="P127" s="14"/>
    </row>
    <row r="128" spans="11:16" ht="18" customHeight="1">
      <c r="K128" s="85"/>
      <c r="L128" s="85"/>
      <c r="M128" s="85"/>
      <c r="N128" s="85"/>
      <c r="O128" s="86"/>
      <c r="P128" s="14"/>
    </row>
    <row r="129" spans="11:16" ht="18" customHeight="1">
      <c r="K129" s="85"/>
      <c r="L129" s="85"/>
      <c r="M129" s="85"/>
      <c r="N129" s="85"/>
      <c r="O129" s="86"/>
      <c r="P129" s="14"/>
    </row>
    <row r="130" spans="11:15" ht="18" customHeight="1" thickBot="1">
      <c r="K130" s="435"/>
      <c r="L130" s="435"/>
      <c r="M130" s="435"/>
      <c r="N130" s="435"/>
      <c r="O130" s="21"/>
    </row>
    <row r="131" spans="11:18" ht="18" customHeight="1" thickBot="1" thickTop="1">
      <c r="K131" s="441" t="s">
        <v>134</v>
      </c>
      <c r="L131" s="442"/>
      <c r="M131" s="442"/>
      <c r="N131" s="442"/>
      <c r="O131" s="443"/>
      <c r="P131" s="16"/>
      <c r="R131" s="21"/>
    </row>
    <row r="132" spans="11:16" ht="18" customHeight="1" thickTop="1">
      <c r="K132" s="344" t="s">
        <v>130</v>
      </c>
      <c r="L132" s="345"/>
      <c r="M132" s="345"/>
      <c r="N132" s="345"/>
      <c r="O132" s="67" t="s">
        <v>108</v>
      </c>
      <c r="P132" s="16"/>
    </row>
    <row r="133" spans="11:16" ht="18" customHeight="1">
      <c r="K133" s="344" t="s">
        <v>138</v>
      </c>
      <c r="L133" s="345"/>
      <c r="M133" s="345"/>
      <c r="N133" s="345"/>
      <c r="O133" s="67" t="s">
        <v>108</v>
      </c>
      <c r="P133" s="16"/>
    </row>
    <row r="134" spans="11:16" ht="18" customHeight="1">
      <c r="K134" s="344" t="s">
        <v>123</v>
      </c>
      <c r="L134" s="345"/>
      <c r="M134" s="345"/>
      <c r="N134" s="345"/>
      <c r="O134" s="48">
        <f>G5</f>
        <v>0</v>
      </c>
      <c r="P134" s="16"/>
    </row>
    <row r="135" spans="11:16" ht="18" customHeight="1">
      <c r="K135" s="344" t="s">
        <v>116</v>
      </c>
      <c r="L135" s="345"/>
      <c r="M135" s="345"/>
      <c r="N135" s="345"/>
      <c r="O135" s="48">
        <f>E12+E13+E14+E15</f>
        <v>0</v>
      </c>
      <c r="P135" s="16"/>
    </row>
    <row r="136" spans="11:16" ht="18" customHeight="1">
      <c r="K136" s="397" t="s">
        <v>124</v>
      </c>
      <c r="L136" s="398"/>
      <c r="M136" s="398"/>
      <c r="N136" s="398"/>
      <c r="O136" s="48">
        <f>G6</f>
        <v>0</v>
      </c>
      <c r="P136" s="16"/>
    </row>
    <row r="137" spans="11:16" ht="18" customHeight="1">
      <c r="K137" s="344" t="s">
        <v>139</v>
      </c>
      <c r="L137" s="345"/>
      <c r="M137" s="345"/>
      <c r="N137" s="345"/>
      <c r="O137" s="48">
        <f>G35+G36+G37+G38</f>
        <v>0</v>
      </c>
      <c r="P137" s="16"/>
    </row>
    <row r="138" spans="11:16" ht="18" customHeight="1">
      <c r="K138" s="344" t="s">
        <v>294</v>
      </c>
      <c r="L138" s="345"/>
      <c r="M138" s="345"/>
      <c r="N138" s="345"/>
      <c r="O138" s="48">
        <f>F37+F38</f>
        <v>0</v>
      </c>
      <c r="P138" s="16"/>
    </row>
    <row r="139" spans="11:16" ht="18" customHeight="1">
      <c r="K139" s="356" t="s">
        <v>125</v>
      </c>
      <c r="L139" s="357"/>
      <c r="M139" s="357"/>
      <c r="N139" s="357"/>
      <c r="O139" s="48">
        <f>F30</f>
        <v>0</v>
      </c>
      <c r="P139" s="16"/>
    </row>
    <row r="140" spans="10:18" ht="18" customHeight="1">
      <c r="J140" s="14"/>
      <c r="K140" s="356" t="s">
        <v>185</v>
      </c>
      <c r="L140" s="357"/>
      <c r="M140" s="357"/>
      <c r="N140" s="357"/>
      <c r="O140" s="77">
        <f>G8</f>
        <v>0</v>
      </c>
      <c r="P140" s="16"/>
      <c r="R140" s="23"/>
    </row>
    <row r="141" spans="10:18" ht="18" customHeight="1">
      <c r="J141" s="14"/>
      <c r="K141" s="356"/>
      <c r="L141" s="357"/>
      <c r="M141" s="357"/>
      <c r="N141" s="357"/>
      <c r="O141" s="77"/>
      <c r="P141" s="16"/>
      <c r="R141" s="23"/>
    </row>
    <row r="142" spans="10:18" ht="18" customHeight="1">
      <c r="J142" s="14"/>
      <c r="K142" s="356" t="s">
        <v>292</v>
      </c>
      <c r="L142" s="357"/>
      <c r="M142" s="357"/>
      <c r="N142" s="357"/>
      <c r="O142" s="77"/>
      <c r="P142" s="16"/>
      <c r="R142" s="23"/>
    </row>
    <row r="143" spans="10:16" ht="18" customHeight="1" thickBot="1">
      <c r="J143" s="14"/>
      <c r="K143" s="448" t="s">
        <v>157</v>
      </c>
      <c r="L143" s="449"/>
      <c r="M143" s="449"/>
      <c r="N143" s="449"/>
      <c r="O143" s="72">
        <f>O134+O135+O136+O137+O138+O139+O140</f>
        <v>0</v>
      </c>
      <c r="P143" s="16"/>
    </row>
    <row r="144" spans="10:15" ht="18" customHeight="1" thickBot="1" thickTop="1">
      <c r="J144" s="14"/>
      <c r="K144" s="438"/>
      <c r="L144" s="438"/>
      <c r="M144" s="438"/>
      <c r="N144" s="438"/>
      <c r="O144" s="21"/>
    </row>
    <row r="145" spans="9:16" ht="18" customHeight="1" thickBot="1" thickTop="1">
      <c r="I145" s="88"/>
      <c r="K145" s="441" t="s">
        <v>133</v>
      </c>
      <c r="L145" s="442"/>
      <c r="M145" s="442"/>
      <c r="N145" s="442"/>
      <c r="O145" s="443"/>
      <c r="P145" s="16"/>
    </row>
    <row r="146" spans="11:16" ht="18" customHeight="1" thickTop="1">
      <c r="K146" s="344" t="s">
        <v>129</v>
      </c>
      <c r="L146" s="345"/>
      <c r="M146" s="345"/>
      <c r="N146" s="345"/>
      <c r="O146" s="67" t="s">
        <v>108</v>
      </c>
      <c r="P146" s="16"/>
    </row>
    <row r="147" spans="11:19" ht="18" customHeight="1">
      <c r="K147" s="344" t="s">
        <v>140</v>
      </c>
      <c r="L147" s="345"/>
      <c r="M147" s="345"/>
      <c r="N147" s="345"/>
      <c r="O147" s="67" t="s">
        <v>108</v>
      </c>
      <c r="P147" s="16"/>
      <c r="R147" s="23"/>
      <c r="S147" s="23"/>
    </row>
    <row r="148" spans="11:16" ht="18" customHeight="1">
      <c r="K148" s="344" t="s">
        <v>24</v>
      </c>
      <c r="L148" s="345"/>
      <c r="M148" s="345"/>
      <c r="N148" s="345"/>
      <c r="O148" s="67" t="s">
        <v>108</v>
      </c>
      <c r="P148" s="16"/>
    </row>
    <row r="149" spans="11:16" ht="18" customHeight="1">
      <c r="K149" s="344" t="s">
        <v>132</v>
      </c>
      <c r="L149" s="345"/>
      <c r="M149" s="345"/>
      <c r="N149" s="345"/>
      <c r="O149" s="89">
        <f>F59</f>
        <v>0</v>
      </c>
      <c r="P149" s="16"/>
    </row>
    <row r="150" spans="11:16" ht="18" customHeight="1">
      <c r="K150" s="382"/>
      <c r="L150" s="383"/>
      <c r="M150" s="383"/>
      <c r="N150" s="383"/>
      <c r="O150" s="74"/>
      <c r="P150" s="16"/>
    </row>
    <row r="151" spans="11:16" ht="18" customHeight="1" thickBot="1">
      <c r="K151" s="453" t="s">
        <v>158</v>
      </c>
      <c r="L151" s="454"/>
      <c r="M151" s="454"/>
      <c r="N151" s="454"/>
      <c r="O151" s="90">
        <f>O149</f>
        <v>0</v>
      </c>
      <c r="P151" s="16"/>
    </row>
    <row r="152" spans="11:18" ht="18" customHeight="1" thickBot="1" thickTop="1">
      <c r="K152" s="435"/>
      <c r="L152" s="435"/>
      <c r="M152" s="435"/>
      <c r="N152" s="435"/>
      <c r="O152" s="23"/>
      <c r="R152" s="23"/>
    </row>
    <row r="153" spans="11:16" ht="18" customHeight="1" thickBot="1" thickTop="1">
      <c r="K153" s="441" t="s">
        <v>118</v>
      </c>
      <c r="L153" s="442"/>
      <c r="M153" s="442"/>
      <c r="N153" s="442"/>
      <c r="O153" s="443"/>
      <c r="P153" s="16"/>
    </row>
    <row r="154" spans="11:16" ht="18" customHeight="1" thickTop="1">
      <c r="K154" s="344" t="s">
        <v>135</v>
      </c>
      <c r="L154" s="345"/>
      <c r="M154" s="345"/>
      <c r="N154" s="345"/>
      <c r="O154" s="76" t="s">
        <v>108</v>
      </c>
      <c r="P154" s="16"/>
    </row>
    <row r="155" spans="11:16" ht="18" customHeight="1">
      <c r="K155" s="344" t="s">
        <v>141</v>
      </c>
      <c r="L155" s="345"/>
      <c r="M155" s="345"/>
      <c r="N155" s="345"/>
      <c r="O155" s="76" t="s">
        <v>108</v>
      </c>
      <c r="P155" s="16"/>
    </row>
    <row r="156" spans="11:16" ht="18" customHeight="1" thickBot="1">
      <c r="K156" s="453"/>
      <c r="L156" s="454"/>
      <c r="M156" s="454"/>
      <c r="N156" s="454"/>
      <c r="O156" s="75"/>
      <c r="P156" s="16"/>
    </row>
    <row r="157" spans="11:15" ht="18" customHeight="1" thickTop="1">
      <c r="K157" s="435"/>
      <c r="L157" s="435"/>
      <c r="M157" s="435"/>
      <c r="N157" s="435"/>
      <c r="O157" s="23"/>
    </row>
    <row r="158" ht="18" customHeight="1"/>
    <row r="159" ht="18" customHeight="1"/>
    <row r="160" ht="18" customHeight="1"/>
    <row r="161" ht="18" customHeight="1"/>
    <row r="162" ht="18" customHeight="1"/>
    <row r="163" ht="18" customHeight="1"/>
  </sheetData>
  <sheetProtection/>
  <mergeCells count="124">
    <mergeCell ref="K157:N157"/>
    <mergeCell ref="K154:N154"/>
    <mergeCell ref="K155:N155"/>
    <mergeCell ref="K156:N156"/>
    <mergeCell ref="K153:O153"/>
    <mergeCell ref="K147:N147"/>
    <mergeCell ref="K148:N148"/>
    <mergeCell ref="K151:N151"/>
    <mergeCell ref="K152:N152"/>
    <mergeCell ref="K149:N149"/>
    <mergeCell ref="K150:N150"/>
    <mergeCell ref="Q115:R115"/>
    <mergeCell ref="K143:N143"/>
    <mergeCell ref="K140:N140"/>
    <mergeCell ref="K121:N121"/>
    <mergeCell ref="K118:N118"/>
    <mergeCell ref="K123:N123"/>
    <mergeCell ref="K146:N146"/>
    <mergeCell ref="K145:O145"/>
    <mergeCell ref="K117:O117"/>
    <mergeCell ref="K125:N125"/>
    <mergeCell ref="K124:N124"/>
    <mergeCell ref="K120:N120"/>
    <mergeCell ref="K115:N115"/>
    <mergeCell ref="K119:N119"/>
    <mergeCell ref="K144:N144"/>
    <mergeCell ref="K138:N138"/>
    <mergeCell ref="K137:N137"/>
    <mergeCell ref="K136:N136"/>
    <mergeCell ref="K135:N135"/>
    <mergeCell ref="K132:N132"/>
    <mergeCell ref="K134:N134"/>
    <mergeCell ref="K126:N126"/>
    <mergeCell ref="K130:N130"/>
    <mergeCell ref="K139:N139"/>
    <mergeCell ref="K133:N133"/>
    <mergeCell ref="K131:O131"/>
    <mergeCell ref="K142:N142"/>
    <mergeCell ref="K141:N141"/>
    <mergeCell ref="B1:G1"/>
    <mergeCell ref="H1:I1"/>
    <mergeCell ref="K77:N77"/>
    <mergeCell ref="K76:N76"/>
    <mergeCell ref="J1:R1"/>
    <mergeCell ref="K75:R75"/>
    <mergeCell ref="K95:N95"/>
    <mergeCell ref="Q76:R76"/>
    <mergeCell ref="Q97:R97"/>
    <mergeCell ref="K88:N88"/>
    <mergeCell ref="K94:N94"/>
    <mergeCell ref="K96:N96"/>
    <mergeCell ref="K97:N97"/>
    <mergeCell ref="K89:N89"/>
    <mergeCell ref="K90:N90"/>
    <mergeCell ref="Q89:R89"/>
    <mergeCell ref="K82:N82"/>
    <mergeCell ref="J74:M74"/>
    <mergeCell ref="Q77:R77"/>
    <mergeCell ref="K83:N83"/>
    <mergeCell ref="K87:N87"/>
    <mergeCell ref="K78:N78"/>
    <mergeCell ref="K79:N79"/>
    <mergeCell ref="K80:N80"/>
    <mergeCell ref="K93:N93"/>
    <mergeCell ref="K100:N100"/>
    <mergeCell ref="K101:N101"/>
    <mergeCell ref="Q105:R105"/>
    <mergeCell ref="Q78:R78"/>
    <mergeCell ref="Q79:R79"/>
    <mergeCell ref="Q82:R82"/>
    <mergeCell ref="K122:N122"/>
    <mergeCell ref="J75:J76"/>
    <mergeCell ref="Q99:R99"/>
    <mergeCell ref="K99:N99"/>
    <mergeCell ref="K81:N81"/>
    <mergeCell ref="K108:N108"/>
    <mergeCell ref="Q108:R108"/>
    <mergeCell ref="K98:N98"/>
    <mergeCell ref="Q98:R98"/>
    <mergeCell ref="K104:N104"/>
    <mergeCell ref="K103:N103"/>
    <mergeCell ref="Q103:R103"/>
    <mergeCell ref="Q104:R104"/>
    <mergeCell ref="Q101:R101"/>
    <mergeCell ref="Q102:R102"/>
    <mergeCell ref="Q110:R110"/>
    <mergeCell ref="K110:N110"/>
    <mergeCell ref="Q93:R93"/>
    <mergeCell ref="Q94:R94"/>
    <mergeCell ref="Q83:R83"/>
    <mergeCell ref="Q87:R87"/>
    <mergeCell ref="Q91:R91"/>
    <mergeCell ref="Q92:R92"/>
    <mergeCell ref="Q85:R85"/>
    <mergeCell ref="Q88:R88"/>
    <mergeCell ref="Q90:R90"/>
    <mergeCell ref="K91:N91"/>
    <mergeCell ref="K92:N92"/>
    <mergeCell ref="K84:N84"/>
    <mergeCell ref="Q84:R84"/>
    <mergeCell ref="K86:N86"/>
    <mergeCell ref="Q86:R86"/>
    <mergeCell ref="K85:N85"/>
    <mergeCell ref="Q80:R80"/>
    <mergeCell ref="Q81:R81"/>
    <mergeCell ref="Q106:R106"/>
    <mergeCell ref="Q107:R107"/>
    <mergeCell ref="K106:N106"/>
    <mergeCell ref="K107:N107"/>
    <mergeCell ref="K109:N109"/>
    <mergeCell ref="Q113:R113"/>
    <mergeCell ref="Q114:R114"/>
    <mergeCell ref="Q100:R100"/>
    <mergeCell ref="Q95:R95"/>
    <mergeCell ref="Q96:R96"/>
    <mergeCell ref="K105:N105"/>
    <mergeCell ref="K102:N102"/>
    <mergeCell ref="Q109:R109"/>
    <mergeCell ref="Q111:R111"/>
    <mergeCell ref="Q112:R112"/>
    <mergeCell ref="K111:N111"/>
    <mergeCell ref="K114:N114"/>
    <mergeCell ref="K112:N112"/>
    <mergeCell ref="K113:N113"/>
  </mergeCells>
  <printOptions gridLines="1" horizontalCentered="1"/>
  <pageMargins left="0.25" right="0.25" top="0.75" bottom="0.25" header="0.25" footer="0.5"/>
  <pageSetup fitToHeight="0" fitToWidth="1" horizontalDpi="600" verticalDpi="600" orientation="portrait" scale="80" r:id="rId3"/>
  <headerFooter alignWithMargins="0">
    <oddHeader>&amp;C&amp;"Arial,Bold"&amp;12 MAGISTRATE COURT REMITTANCE FORM
TO COUNTY TREASURER __________________________ COUNTY FOR MONTH OF ______________&amp;R&amp;"Arial,Bold"&amp;12ATTACHMENT E</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134"/>
  <sheetViews>
    <sheetView zoomScale="59" zoomScaleNormal="59" zoomScalePageLayoutView="0" workbookViewId="0" topLeftCell="A1">
      <pane xSplit="1" ySplit="2" topLeftCell="B14" activePane="bottomRight" state="frozen"/>
      <selection pane="topLeft" activeCell="A1" sqref="A1"/>
      <selection pane="topRight" activeCell="B1" sqref="B1"/>
      <selection pane="bottomLeft" activeCell="A3" sqref="A3"/>
      <selection pane="bottomRight" activeCell="N127" sqref="N127"/>
    </sheetView>
  </sheetViews>
  <sheetFormatPr defaultColWidth="9.140625" defaultRowHeight="12.75"/>
  <cols>
    <col min="1" max="1" width="61.7109375" style="0" customWidth="1"/>
    <col min="2" max="2" width="13.421875" style="0" bestFit="1" customWidth="1"/>
    <col min="3" max="3" width="13.421875" style="0" customWidth="1"/>
    <col min="4" max="5" width="13.421875" style="0" bestFit="1" customWidth="1"/>
    <col min="6" max="6" width="13.421875" style="0" customWidth="1"/>
    <col min="7" max="10" width="13.421875" style="0" bestFit="1" customWidth="1"/>
    <col min="11" max="11" width="13.421875" style="0" customWidth="1"/>
    <col min="12" max="12" width="13.421875" style="0" bestFit="1" customWidth="1"/>
    <col min="13" max="13" width="14.8515625" style="0" bestFit="1" customWidth="1"/>
    <col min="14" max="15" width="13.421875" style="0" bestFit="1" customWidth="1"/>
    <col min="16" max="16" width="13.421875" style="0" customWidth="1"/>
    <col min="17" max="17" width="13.421875" style="0" bestFit="1" customWidth="1"/>
    <col min="18" max="18" width="14.57421875" style="0" customWidth="1"/>
  </cols>
  <sheetData>
    <row r="1" spans="1:22" ht="39.75" customHeight="1" thickBot="1">
      <c r="A1" s="6" t="s">
        <v>12</v>
      </c>
      <c r="B1" s="361" t="s">
        <v>35</v>
      </c>
      <c r="C1" s="362"/>
      <c r="D1" s="363"/>
      <c r="E1" s="363"/>
      <c r="F1" s="363"/>
      <c r="G1" s="364"/>
      <c r="H1" s="365" t="s">
        <v>34</v>
      </c>
      <c r="I1" s="366"/>
      <c r="J1" s="368" t="s">
        <v>159</v>
      </c>
      <c r="K1" s="369"/>
      <c r="L1" s="369"/>
      <c r="M1" s="369"/>
      <c r="N1" s="369"/>
      <c r="O1" s="369"/>
      <c r="P1" s="369"/>
      <c r="Q1" s="369"/>
      <c r="R1" s="370"/>
      <c r="S1" s="11"/>
      <c r="T1" s="11"/>
      <c r="U1" s="11"/>
      <c r="V1" s="11"/>
    </row>
    <row r="2" spans="1:18" ht="39.75" customHeight="1">
      <c r="A2" s="61" t="s">
        <v>347</v>
      </c>
      <c r="B2" s="51" t="s">
        <v>178</v>
      </c>
      <c r="C2" s="52" t="s">
        <v>211</v>
      </c>
      <c r="D2" s="53" t="s">
        <v>165</v>
      </c>
      <c r="E2" s="52" t="s">
        <v>116</v>
      </c>
      <c r="F2" s="53" t="s">
        <v>57</v>
      </c>
      <c r="G2" s="54" t="s">
        <v>58</v>
      </c>
      <c r="H2" s="55" t="s">
        <v>172</v>
      </c>
      <c r="I2" s="56" t="s">
        <v>171</v>
      </c>
      <c r="J2" s="57" t="s">
        <v>1</v>
      </c>
      <c r="K2" s="52" t="s">
        <v>42</v>
      </c>
      <c r="L2" s="52" t="s">
        <v>3</v>
      </c>
      <c r="M2" s="52" t="s">
        <v>2</v>
      </c>
      <c r="N2" s="52" t="s">
        <v>9</v>
      </c>
      <c r="O2" s="268" t="s">
        <v>335</v>
      </c>
      <c r="P2" s="52" t="s">
        <v>109</v>
      </c>
      <c r="Q2" s="52" t="s">
        <v>184</v>
      </c>
      <c r="R2" s="131" t="s">
        <v>322</v>
      </c>
    </row>
    <row r="3" spans="1:19" ht="18" customHeight="1">
      <c r="A3" s="273" t="s">
        <v>37</v>
      </c>
      <c r="B3" s="275"/>
      <c r="C3" s="275"/>
      <c r="D3" s="276"/>
      <c r="E3" s="275"/>
      <c r="F3" s="276"/>
      <c r="G3" s="275"/>
      <c r="H3" s="275"/>
      <c r="I3" s="275"/>
      <c r="J3" s="275"/>
      <c r="K3" s="275"/>
      <c r="L3" s="275"/>
      <c r="M3" s="275"/>
      <c r="N3" s="275"/>
      <c r="O3" s="275"/>
      <c r="P3" s="275"/>
      <c r="Q3" s="275"/>
      <c r="R3" s="277"/>
      <c r="S3" s="271"/>
    </row>
    <row r="4" spans="1:19" ht="18" customHeight="1">
      <c r="A4" s="3" t="s">
        <v>36</v>
      </c>
      <c r="B4" s="238">
        <v>0</v>
      </c>
      <c r="C4" s="238">
        <f>B4*1</f>
        <v>0</v>
      </c>
      <c r="D4" s="252"/>
      <c r="E4" s="120"/>
      <c r="F4" s="120"/>
      <c r="G4" s="120"/>
      <c r="H4" s="238">
        <f aca="true" t="shared" si="0" ref="H4:H10">(B4*1.075)*0.8884</f>
        <v>0</v>
      </c>
      <c r="I4" s="238">
        <f aca="true" t="shared" si="1" ref="I4:I10">(B4*1.075)*0.1116</f>
        <v>0</v>
      </c>
      <c r="J4" s="238">
        <v>0</v>
      </c>
      <c r="K4" s="240">
        <v>0</v>
      </c>
      <c r="L4" s="238">
        <v>0</v>
      </c>
      <c r="M4" s="120"/>
      <c r="N4" s="120"/>
      <c r="O4" s="118">
        <v>0</v>
      </c>
      <c r="P4" s="120"/>
      <c r="Q4" s="120"/>
      <c r="R4" s="120"/>
      <c r="S4" s="271"/>
    </row>
    <row r="5" spans="1:19" ht="18" customHeight="1">
      <c r="A5" s="291" t="s">
        <v>6</v>
      </c>
      <c r="B5" s="292">
        <v>0</v>
      </c>
      <c r="C5" s="117"/>
      <c r="D5" s="117"/>
      <c r="E5" s="117"/>
      <c r="F5" s="117"/>
      <c r="G5" s="292">
        <f>B5*1</f>
        <v>0</v>
      </c>
      <c r="H5" s="292">
        <f t="shared" si="0"/>
        <v>0</v>
      </c>
      <c r="I5" s="292">
        <f t="shared" si="1"/>
        <v>0</v>
      </c>
      <c r="J5" s="292">
        <v>0</v>
      </c>
      <c r="K5" s="292">
        <v>0</v>
      </c>
      <c r="L5" s="292">
        <v>0</v>
      </c>
      <c r="M5" s="117"/>
      <c r="N5" s="117"/>
      <c r="O5" s="115">
        <v>0</v>
      </c>
      <c r="P5" s="117"/>
      <c r="Q5" s="117"/>
      <c r="R5" s="117"/>
      <c r="S5" s="271"/>
    </row>
    <row r="6" spans="1:19" ht="18" customHeight="1">
      <c r="A6" s="3" t="s">
        <v>136</v>
      </c>
      <c r="B6" s="238">
        <v>0</v>
      </c>
      <c r="C6" s="238">
        <f>(B6*1)/2</f>
        <v>0</v>
      </c>
      <c r="D6" s="252"/>
      <c r="E6" s="120"/>
      <c r="F6" s="120"/>
      <c r="G6" s="238">
        <f>B6/2</f>
        <v>0</v>
      </c>
      <c r="H6" s="238">
        <f t="shared" si="0"/>
        <v>0</v>
      </c>
      <c r="I6" s="238">
        <f t="shared" si="1"/>
        <v>0</v>
      </c>
      <c r="J6" s="238">
        <v>0</v>
      </c>
      <c r="K6" s="238">
        <v>0</v>
      </c>
      <c r="L6" s="238">
        <v>0</v>
      </c>
      <c r="M6" s="120"/>
      <c r="N6" s="120"/>
      <c r="O6" s="118">
        <v>0</v>
      </c>
      <c r="P6" s="120"/>
      <c r="Q6" s="120"/>
      <c r="R6" s="120"/>
      <c r="S6" s="271"/>
    </row>
    <row r="7" spans="1:19" ht="18" customHeight="1">
      <c r="A7" s="291" t="s">
        <v>4</v>
      </c>
      <c r="B7" s="292">
        <v>0</v>
      </c>
      <c r="C7" s="292">
        <f>B7*1</f>
        <v>0</v>
      </c>
      <c r="D7" s="294"/>
      <c r="E7" s="117"/>
      <c r="F7" s="117"/>
      <c r="G7" s="117"/>
      <c r="H7" s="292">
        <f t="shared" si="0"/>
        <v>0</v>
      </c>
      <c r="I7" s="292">
        <f t="shared" si="1"/>
        <v>0</v>
      </c>
      <c r="J7" s="292">
        <v>0</v>
      </c>
      <c r="K7" s="292">
        <v>0</v>
      </c>
      <c r="L7" s="292">
        <v>0</v>
      </c>
      <c r="M7" s="117"/>
      <c r="N7" s="117"/>
      <c r="O7" s="115">
        <v>0</v>
      </c>
      <c r="P7" s="117"/>
      <c r="Q7" s="292">
        <v>0</v>
      </c>
      <c r="R7" s="117"/>
      <c r="S7" s="271"/>
    </row>
    <row r="8" spans="1:19" ht="18" customHeight="1">
      <c r="A8" s="3" t="s">
        <v>193</v>
      </c>
      <c r="B8" s="238">
        <v>0</v>
      </c>
      <c r="C8" s="118">
        <f>B8*0.25</f>
        <v>0</v>
      </c>
      <c r="D8" s="120"/>
      <c r="E8" s="120"/>
      <c r="F8" s="120"/>
      <c r="G8" s="238">
        <f>B8*0.75</f>
        <v>0</v>
      </c>
      <c r="H8" s="238">
        <f t="shared" si="0"/>
        <v>0</v>
      </c>
      <c r="I8" s="238">
        <f t="shared" si="1"/>
        <v>0</v>
      </c>
      <c r="J8" s="238">
        <v>0</v>
      </c>
      <c r="K8" s="238">
        <v>0</v>
      </c>
      <c r="L8" s="238">
        <v>0</v>
      </c>
      <c r="M8" s="120"/>
      <c r="N8" s="120"/>
      <c r="O8" s="118">
        <v>0</v>
      </c>
      <c r="P8" s="120"/>
      <c r="Q8" s="120"/>
      <c r="R8" s="120"/>
      <c r="S8" s="271"/>
    </row>
    <row r="9" spans="1:19" ht="18" customHeight="1">
      <c r="A9" s="291" t="s">
        <v>336</v>
      </c>
      <c r="B9" s="292">
        <v>0</v>
      </c>
      <c r="C9" s="115">
        <v>0</v>
      </c>
      <c r="D9" s="117"/>
      <c r="E9" s="117"/>
      <c r="F9" s="117"/>
      <c r="G9" s="292"/>
      <c r="H9" s="292">
        <f t="shared" si="0"/>
        <v>0</v>
      </c>
      <c r="I9" s="292">
        <f t="shared" si="1"/>
        <v>0</v>
      </c>
      <c r="J9" s="292">
        <v>0</v>
      </c>
      <c r="K9" s="292">
        <v>0</v>
      </c>
      <c r="L9" s="292">
        <v>0</v>
      </c>
      <c r="M9" s="117"/>
      <c r="N9" s="117"/>
      <c r="O9" s="115">
        <v>0</v>
      </c>
      <c r="P9" s="123"/>
      <c r="Q9" s="117"/>
      <c r="R9" s="117"/>
      <c r="S9" s="271"/>
    </row>
    <row r="10" spans="1:19" ht="18" customHeight="1">
      <c r="A10" s="3" t="s">
        <v>112</v>
      </c>
      <c r="B10" s="238">
        <v>0</v>
      </c>
      <c r="C10" s="238">
        <f>B10*1</f>
        <v>0</v>
      </c>
      <c r="D10" s="252"/>
      <c r="E10" s="120"/>
      <c r="F10" s="120"/>
      <c r="G10" s="120"/>
      <c r="H10" s="238">
        <f t="shared" si="0"/>
        <v>0</v>
      </c>
      <c r="I10" s="238">
        <f t="shared" si="1"/>
        <v>0</v>
      </c>
      <c r="J10" s="238">
        <v>0</v>
      </c>
      <c r="K10" s="238">
        <v>0</v>
      </c>
      <c r="L10" s="238">
        <v>0</v>
      </c>
      <c r="M10" s="120"/>
      <c r="N10" s="120"/>
      <c r="O10" s="118">
        <v>0</v>
      </c>
      <c r="P10" s="238">
        <v>0</v>
      </c>
      <c r="Q10" s="120"/>
      <c r="R10" s="120"/>
      <c r="S10" s="271"/>
    </row>
    <row r="11" spans="1:19" ht="18" customHeight="1">
      <c r="A11" s="274" t="s">
        <v>181</v>
      </c>
      <c r="B11" s="278"/>
      <c r="C11" s="278"/>
      <c r="D11" s="278"/>
      <c r="E11" s="278"/>
      <c r="F11" s="278"/>
      <c r="G11" s="278"/>
      <c r="H11" s="278"/>
      <c r="I11" s="278"/>
      <c r="J11" s="278"/>
      <c r="K11" s="278"/>
      <c r="L11" s="278"/>
      <c r="M11" s="278"/>
      <c r="N11" s="278"/>
      <c r="O11" s="278"/>
      <c r="P11" s="278"/>
      <c r="Q11" s="278"/>
      <c r="R11" s="278"/>
      <c r="S11" s="271"/>
    </row>
    <row r="12" spans="1:19" ht="18" customHeight="1">
      <c r="A12" s="3" t="s">
        <v>38</v>
      </c>
      <c r="B12" s="238">
        <v>0</v>
      </c>
      <c r="C12" s="120"/>
      <c r="D12" s="120"/>
      <c r="E12" s="238">
        <f>B12*1</f>
        <v>0</v>
      </c>
      <c r="F12" s="120"/>
      <c r="G12" s="120"/>
      <c r="H12" s="238">
        <f>(B12*1.075)*0.8884</f>
        <v>0</v>
      </c>
      <c r="I12" s="238">
        <f>(B12*1.075)*0.1116</f>
        <v>0</v>
      </c>
      <c r="J12" s="238">
        <v>0</v>
      </c>
      <c r="K12" s="238"/>
      <c r="L12" s="238"/>
      <c r="M12" s="120"/>
      <c r="N12" s="120"/>
      <c r="O12" s="118">
        <v>0</v>
      </c>
      <c r="P12" s="120"/>
      <c r="Q12" s="120"/>
      <c r="R12" s="120"/>
      <c r="S12" s="271"/>
    </row>
    <row r="13" spans="1:19" ht="18" customHeight="1">
      <c r="A13" s="291" t="s">
        <v>59</v>
      </c>
      <c r="B13" s="292">
        <v>0</v>
      </c>
      <c r="C13" s="292">
        <f>B13*0.25</f>
        <v>0</v>
      </c>
      <c r="D13" s="117"/>
      <c r="E13" s="292">
        <f>B13*0.75</f>
        <v>0</v>
      </c>
      <c r="F13" s="117"/>
      <c r="G13" s="117"/>
      <c r="H13" s="292">
        <f>(B13*1.075)*0.8884</f>
        <v>0</v>
      </c>
      <c r="I13" s="292">
        <f>(B13*1.075)*0.1116</f>
        <v>0</v>
      </c>
      <c r="J13" s="292">
        <v>0</v>
      </c>
      <c r="K13" s="292"/>
      <c r="L13" s="292"/>
      <c r="M13" s="117"/>
      <c r="N13" s="117"/>
      <c r="O13" s="115">
        <v>0</v>
      </c>
      <c r="P13" s="117"/>
      <c r="Q13" s="117"/>
      <c r="R13" s="117"/>
      <c r="S13" s="271"/>
    </row>
    <row r="14" spans="1:19" ht="18" customHeight="1">
      <c r="A14" s="3" t="s">
        <v>39</v>
      </c>
      <c r="B14" s="238">
        <v>0</v>
      </c>
      <c r="C14" s="238">
        <f>B14*0.25</f>
        <v>0</v>
      </c>
      <c r="D14" s="120"/>
      <c r="E14" s="238">
        <f>B14*0.75</f>
        <v>0</v>
      </c>
      <c r="F14" s="120"/>
      <c r="G14" s="120"/>
      <c r="H14" s="238">
        <f>(B14*1.075)*0.8884</f>
        <v>0</v>
      </c>
      <c r="I14" s="238">
        <f>(B14*1.075)*0.1116</f>
        <v>0</v>
      </c>
      <c r="J14" s="238">
        <v>0</v>
      </c>
      <c r="K14" s="238"/>
      <c r="L14" s="238"/>
      <c r="M14" s="120"/>
      <c r="N14" s="120"/>
      <c r="O14" s="118">
        <v>0</v>
      </c>
      <c r="P14" s="120"/>
      <c r="Q14" s="120"/>
      <c r="R14" s="238">
        <v>0</v>
      </c>
      <c r="S14" s="271"/>
    </row>
    <row r="15" spans="1:19" ht="18" customHeight="1">
      <c r="A15" s="291" t="s">
        <v>40</v>
      </c>
      <c r="B15" s="292">
        <v>0</v>
      </c>
      <c r="C15" s="292">
        <f>B15*0.25</f>
        <v>0</v>
      </c>
      <c r="D15" s="117"/>
      <c r="E15" s="292">
        <f>B15*0.75</f>
        <v>0</v>
      </c>
      <c r="F15" s="117"/>
      <c r="G15" s="117"/>
      <c r="H15" s="292">
        <f>(B15*1.075)*0.8884</f>
        <v>0</v>
      </c>
      <c r="I15" s="292">
        <f>(B15*1.075)*0.1116</f>
        <v>0</v>
      </c>
      <c r="J15" s="294"/>
      <c r="K15" s="292"/>
      <c r="L15" s="292"/>
      <c r="M15" s="117"/>
      <c r="N15" s="117"/>
      <c r="O15" s="115">
        <v>0</v>
      </c>
      <c r="P15" s="117"/>
      <c r="Q15" s="117"/>
      <c r="R15" s="117"/>
      <c r="S15" s="271"/>
    </row>
    <row r="16" spans="1:19" ht="18" customHeight="1">
      <c r="A16" s="274" t="s">
        <v>48</v>
      </c>
      <c r="B16" s="278"/>
      <c r="C16" s="278"/>
      <c r="D16" s="278"/>
      <c r="E16" s="278"/>
      <c r="F16" s="278"/>
      <c r="G16" s="278"/>
      <c r="H16" s="278"/>
      <c r="I16" s="278"/>
      <c r="J16" s="278"/>
      <c r="K16" s="278"/>
      <c r="L16" s="278"/>
      <c r="M16" s="278"/>
      <c r="N16" s="278"/>
      <c r="O16" s="278"/>
      <c r="P16" s="278"/>
      <c r="Q16" s="278"/>
      <c r="R16" s="278"/>
      <c r="S16" s="271"/>
    </row>
    <row r="17" spans="1:19" ht="18" customHeight="1">
      <c r="A17" s="242" t="s">
        <v>194</v>
      </c>
      <c r="B17" s="118">
        <v>0</v>
      </c>
      <c r="C17" s="118">
        <f aca="true" t="shared" si="2" ref="C17:C24">B17</f>
        <v>0</v>
      </c>
      <c r="D17" s="120"/>
      <c r="E17" s="120"/>
      <c r="F17" s="120"/>
      <c r="G17" s="120"/>
      <c r="H17" s="238">
        <f>(B17*1.075)*0.8884</f>
        <v>0</v>
      </c>
      <c r="I17" s="238">
        <f>(B17*1.075)*0.1116</f>
        <v>0</v>
      </c>
      <c r="J17" s="120"/>
      <c r="K17" s="118"/>
      <c r="L17" s="118"/>
      <c r="M17" s="120"/>
      <c r="N17" s="120"/>
      <c r="O17" s="121"/>
      <c r="P17" s="120"/>
      <c r="Q17" s="120"/>
      <c r="R17" s="120"/>
      <c r="S17" s="271"/>
    </row>
    <row r="18" spans="1:19" ht="18" customHeight="1" thickBot="1">
      <c r="A18" s="302" t="s">
        <v>297</v>
      </c>
      <c r="B18" s="188">
        <v>0</v>
      </c>
      <c r="C18" s="188">
        <f t="shared" si="2"/>
        <v>0</v>
      </c>
      <c r="D18" s="211"/>
      <c r="E18" s="211"/>
      <c r="F18" s="211"/>
      <c r="G18" s="211"/>
      <c r="H18" s="211"/>
      <c r="I18" s="211"/>
      <c r="J18" s="211"/>
      <c r="K18" s="211"/>
      <c r="L18" s="188"/>
      <c r="M18" s="211"/>
      <c r="N18" s="211"/>
      <c r="O18" s="211"/>
      <c r="P18" s="211"/>
      <c r="Q18" s="211"/>
      <c r="R18" s="211"/>
      <c r="S18" s="271"/>
    </row>
    <row r="19" spans="1:19" ht="18" customHeight="1" thickBot="1" thickTop="1">
      <c r="A19" s="306" t="s">
        <v>342</v>
      </c>
      <c r="B19" s="213"/>
      <c r="C19" s="213"/>
      <c r="D19" s="214"/>
      <c r="E19" s="214"/>
      <c r="F19" s="214"/>
      <c r="G19" s="214"/>
      <c r="H19" s="214"/>
      <c r="I19" s="214"/>
      <c r="J19" s="214"/>
      <c r="K19" s="214"/>
      <c r="L19" s="213"/>
      <c r="M19" s="214"/>
      <c r="N19" s="214"/>
      <c r="O19" s="214"/>
      <c r="P19" s="214"/>
      <c r="Q19" s="214"/>
      <c r="R19" s="214"/>
      <c r="S19" s="271"/>
    </row>
    <row r="20" spans="1:19" ht="18" customHeight="1" thickTop="1">
      <c r="A20" s="304" t="s">
        <v>338</v>
      </c>
      <c r="B20" s="128">
        <v>0</v>
      </c>
      <c r="C20" s="128">
        <f t="shared" si="2"/>
        <v>0</v>
      </c>
      <c r="D20" s="129"/>
      <c r="E20" s="129"/>
      <c r="F20" s="129"/>
      <c r="G20" s="129"/>
      <c r="H20" s="243">
        <f>(B20*1.075)*0.8884</f>
        <v>0</v>
      </c>
      <c r="I20" s="243">
        <f>(B20*1.075)*0.1116</f>
        <v>0</v>
      </c>
      <c r="J20" s="128">
        <v>0</v>
      </c>
      <c r="K20" s="128">
        <v>0</v>
      </c>
      <c r="L20" s="128">
        <v>0</v>
      </c>
      <c r="M20" s="128">
        <v>0</v>
      </c>
      <c r="N20" s="128">
        <v>0</v>
      </c>
      <c r="O20" s="128">
        <v>0</v>
      </c>
      <c r="P20" s="330"/>
      <c r="Q20" s="330"/>
      <c r="R20" s="330"/>
      <c r="S20" s="271"/>
    </row>
    <row r="21" spans="1:19" ht="18" customHeight="1" thickBot="1">
      <c r="A21" s="302" t="s">
        <v>339</v>
      </c>
      <c r="B21" s="188">
        <v>0</v>
      </c>
      <c r="C21" s="188">
        <f t="shared" si="2"/>
        <v>0</v>
      </c>
      <c r="D21" s="211"/>
      <c r="E21" s="211"/>
      <c r="F21" s="211"/>
      <c r="G21" s="211"/>
      <c r="H21" s="311">
        <f>(B21*1.075)*0.8884</f>
        <v>0</v>
      </c>
      <c r="I21" s="311">
        <f>(B21*1.075)*0.1116</f>
        <v>0</v>
      </c>
      <c r="J21" s="188">
        <v>0</v>
      </c>
      <c r="K21" s="188">
        <v>0</v>
      </c>
      <c r="L21" s="188">
        <v>0</v>
      </c>
      <c r="M21" s="188">
        <v>0</v>
      </c>
      <c r="N21" s="188">
        <v>0</v>
      </c>
      <c r="O21" s="188">
        <v>0</v>
      </c>
      <c r="P21" s="322"/>
      <c r="Q21" s="322"/>
      <c r="R21" s="322"/>
      <c r="S21" s="271"/>
    </row>
    <row r="22" spans="1:19" ht="18" customHeight="1" thickBot="1" thickTop="1">
      <c r="A22" s="306" t="s">
        <v>341</v>
      </c>
      <c r="B22" s="213"/>
      <c r="C22" s="213"/>
      <c r="D22" s="214"/>
      <c r="E22" s="214"/>
      <c r="F22" s="214"/>
      <c r="G22" s="214"/>
      <c r="H22" s="313"/>
      <c r="I22" s="313"/>
      <c r="J22" s="214"/>
      <c r="K22" s="214"/>
      <c r="L22" s="213"/>
      <c r="M22" s="214"/>
      <c r="N22" s="214"/>
      <c r="O22" s="214"/>
      <c r="P22" s="214"/>
      <c r="Q22" s="214"/>
      <c r="R22" s="214"/>
      <c r="S22" s="271"/>
    </row>
    <row r="23" spans="1:19" ht="18" customHeight="1" thickTop="1">
      <c r="A23" s="308" t="s">
        <v>166</v>
      </c>
      <c r="B23" s="243">
        <v>0</v>
      </c>
      <c r="C23" s="128">
        <f t="shared" si="2"/>
        <v>0</v>
      </c>
      <c r="D23" s="129"/>
      <c r="E23" s="129"/>
      <c r="F23" s="243">
        <v>0</v>
      </c>
      <c r="G23" s="309"/>
      <c r="H23" s="243">
        <f>(B23*1.075)*0.8884</f>
        <v>0</v>
      </c>
      <c r="I23" s="243">
        <f>(B23*1.075)*0.1116</f>
        <v>0</v>
      </c>
      <c r="J23" s="243">
        <v>0</v>
      </c>
      <c r="K23" s="243">
        <v>0</v>
      </c>
      <c r="L23" s="243">
        <v>0</v>
      </c>
      <c r="M23" s="243">
        <v>0</v>
      </c>
      <c r="N23" s="243">
        <v>0</v>
      </c>
      <c r="O23" s="243"/>
      <c r="P23" s="129"/>
      <c r="Q23" s="129"/>
      <c r="R23" s="129"/>
      <c r="S23" s="271"/>
    </row>
    <row r="24" spans="1:19" ht="18" customHeight="1" thickBot="1">
      <c r="A24" s="105" t="s">
        <v>167</v>
      </c>
      <c r="B24" s="311">
        <v>0</v>
      </c>
      <c r="C24" s="311">
        <f t="shared" si="2"/>
        <v>0</v>
      </c>
      <c r="D24" s="211"/>
      <c r="E24" s="211"/>
      <c r="F24" s="311">
        <v>0</v>
      </c>
      <c r="G24" s="310"/>
      <c r="H24" s="311">
        <f>(B24*1.075)*0.8884</f>
        <v>0</v>
      </c>
      <c r="I24" s="311">
        <f>(B24*1.075)*0.1116</f>
        <v>0</v>
      </c>
      <c r="J24" s="311">
        <v>0</v>
      </c>
      <c r="K24" s="311">
        <v>0</v>
      </c>
      <c r="L24" s="311">
        <v>0</v>
      </c>
      <c r="M24" s="311">
        <v>0</v>
      </c>
      <c r="N24" s="311">
        <v>0</v>
      </c>
      <c r="O24" s="311">
        <v>0</v>
      </c>
      <c r="P24" s="211"/>
      <c r="Q24" s="211"/>
      <c r="R24" s="211"/>
      <c r="S24" s="271"/>
    </row>
    <row r="25" spans="1:19" ht="18" customHeight="1" thickBot="1" thickTop="1">
      <c r="A25" s="306" t="s">
        <v>346</v>
      </c>
      <c r="B25" s="313"/>
      <c r="C25" s="313"/>
      <c r="D25" s="214"/>
      <c r="E25" s="214"/>
      <c r="F25" s="313"/>
      <c r="G25" s="313"/>
      <c r="H25" s="313"/>
      <c r="I25" s="313"/>
      <c r="J25" s="313"/>
      <c r="K25" s="313"/>
      <c r="L25" s="313"/>
      <c r="M25" s="313"/>
      <c r="N25" s="313"/>
      <c r="O25" s="313"/>
      <c r="P25" s="214"/>
      <c r="Q25" s="318"/>
      <c r="R25" s="319" t="s">
        <v>323</v>
      </c>
      <c r="S25" s="290"/>
    </row>
    <row r="26" spans="1:19" ht="18" customHeight="1" thickTop="1">
      <c r="A26" s="308" t="s">
        <v>166</v>
      </c>
      <c r="B26" s="243">
        <v>0</v>
      </c>
      <c r="C26" s="243">
        <v>0</v>
      </c>
      <c r="D26" s="129"/>
      <c r="E26" s="129"/>
      <c r="F26" s="243">
        <v>0</v>
      </c>
      <c r="G26" s="309"/>
      <c r="H26" s="243">
        <v>0</v>
      </c>
      <c r="I26" s="243">
        <v>0</v>
      </c>
      <c r="J26" s="243">
        <v>0</v>
      </c>
      <c r="K26" s="243">
        <v>0</v>
      </c>
      <c r="L26" s="243">
        <v>0</v>
      </c>
      <c r="M26" s="243">
        <v>0</v>
      </c>
      <c r="N26" s="243">
        <v>0</v>
      </c>
      <c r="O26" s="243">
        <v>0</v>
      </c>
      <c r="P26" s="129"/>
      <c r="Q26" s="129"/>
      <c r="R26" s="128">
        <v>0</v>
      </c>
      <c r="S26" s="271"/>
    </row>
    <row r="27" spans="1:19" ht="18" customHeight="1" thickBot="1">
      <c r="A27" s="320" t="s">
        <v>167</v>
      </c>
      <c r="B27" s="324">
        <v>0</v>
      </c>
      <c r="C27" s="324">
        <v>0</v>
      </c>
      <c r="D27" s="322"/>
      <c r="E27" s="322"/>
      <c r="F27" s="324">
        <v>0</v>
      </c>
      <c r="G27" s="323"/>
      <c r="H27" s="324">
        <v>0</v>
      </c>
      <c r="I27" s="324">
        <v>0</v>
      </c>
      <c r="J27" s="324">
        <v>0</v>
      </c>
      <c r="K27" s="324">
        <v>0</v>
      </c>
      <c r="L27" s="324">
        <v>0</v>
      </c>
      <c r="M27" s="324">
        <v>0</v>
      </c>
      <c r="N27" s="324">
        <v>0</v>
      </c>
      <c r="O27" s="324">
        <v>0</v>
      </c>
      <c r="P27" s="322"/>
      <c r="Q27" s="322"/>
      <c r="R27" s="321">
        <v>0</v>
      </c>
      <c r="S27" s="271"/>
    </row>
    <row r="28" spans="1:19" ht="18" customHeight="1" thickTop="1">
      <c r="A28" s="308" t="s">
        <v>257</v>
      </c>
      <c r="B28" s="243">
        <v>0</v>
      </c>
      <c r="C28" s="243">
        <v>0</v>
      </c>
      <c r="D28" s="129"/>
      <c r="E28" s="129"/>
      <c r="F28" s="243">
        <v>0</v>
      </c>
      <c r="G28" s="309"/>
      <c r="H28" s="243">
        <v>0</v>
      </c>
      <c r="I28" s="243">
        <v>0</v>
      </c>
      <c r="J28" s="129"/>
      <c r="K28" s="243">
        <v>0</v>
      </c>
      <c r="L28" s="243">
        <v>0</v>
      </c>
      <c r="M28" s="309"/>
      <c r="N28" s="309"/>
      <c r="O28" s="243">
        <v>0</v>
      </c>
      <c r="P28" s="129"/>
      <c r="Q28" s="129"/>
      <c r="R28" s="129"/>
      <c r="S28" s="271"/>
    </row>
    <row r="29" spans="1:19" ht="18" customHeight="1">
      <c r="A29" s="291" t="s">
        <v>256</v>
      </c>
      <c r="B29" s="292">
        <v>0</v>
      </c>
      <c r="C29" s="292">
        <v>0</v>
      </c>
      <c r="D29" s="117"/>
      <c r="E29" s="117"/>
      <c r="F29" s="292">
        <v>0</v>
      </c>
      <c r="G29" s="294"/>
      <c r="H29" s="292">
        <v>0</v>
      </c>
      <c r="I29" s="292">
        <v>0</v>
      </c>
      <c r="J29" s="117"/>
      <c r="K29" s="292">
        <v>0</v>
      </c>
      <c r="L29" s="292">
        <v>0</v>
      </c>
      <c r="M29" s="294"/>
      <c r="N29" s="294"/>
      <c r="O29" s="292">
        <v>0</v>
      </c>
      <c r="P29" s="117"/>
      <c r="Q29" s="117"/>
      <c r="R29" s="117"/>
      <c r="S29" s="271"/>
    </row>
    <row r="30" spans="1:19" ht="18" customHeight="1">
      <c r="A30" s="3" t="s">
        <v>7</v>
      </c>
      <c r="B30" s="238">
        <v>0</v>
      </c>
      <c r="C30" s="120"/>
      <c r="D30" s="120"/>
      <c r="E30" s="120"/>
      <c r="F30" s="238">
        <f>B30*1</f>
        <v>0</v>
      </c>
      <c r="G30" s="120"/>
      <c r="H30" s="238">
        <f>(B30*1.075)*0.8884</f>
        <v>0</v>
      </c>
      <c r="I30" s="238">
        <f>(B30*1.075)*0.1116</f>
        <v>0</v>
      </c>
      <c r="J30" s="238">
        <v>0</v>
      </c>
      <c r="K30" s="238">
        <v>0</v>
      </c>
      <c r="L30" s="238">
        <v>0</v>
      </c>
      <c r="M30" s="120"/>
      <c r="N30" s="120"/>
      <c r="O30" s="118">
        <v>0</v>
      </c>
      <c r="P30" s="120"/>
      <c r="Q30" s="120"/>
      <c r="R30" s="120"/>
      <c r="S30" s="271"/>
    </row>
    <row r="31" spans="1:19" ht="18" customHeight="1">
      <c r="A31" s="274" t="s">
        <v>175</v>
      </c>
      <c r="B31" s="278"/>
      <c r="C31" s="278"/>
      <c r="D31" s="278"/>
      <c r="E31" s="278"/>
      <c r="F31" s="278"/>
      <c r="G31" s="278"/>
      <c r="H31" s="278"/>
      <c r="I31" s="278"/>
      <c r="J31" s="278"/>
      <c r="K31" s="278"/>
      <c r="L31" s="278"/>
      <c r="M31" s="278"/>
      <c r="N31" s="278"/>
      <c r="O31" s="278"/>
      <c r="P31" s="278"/>
      <c r="Q31" s="278"/>
      <c r="R31" s="278"/>
      <c r="S31" s="271"/>
    </row>
    <row r="32" spans="1:19" ht="18" customHeight="1">
      <c r="A32" s="3" t="s">
        <v>170</v>
      </c>
      <c r="B32" s="238">
        <v>0</v>
      </c>
      <c r="C32" s="238">
        <f>B32*1</f>
        <v>0</v>
      </c>
      <c r="D32" s="252"/>
      <c r="E32" s="120"/>
      <c r="F32" s="252"/>
      <c r="G32" s="252"/>
      <c r="H32" s="238">
        <f>(B32*1.075)*0.8884</f>
        <v>0</v>
      </c>
      <c r="I32" s="238">
        <f>(B32*1.075)*0.1116</f>
        <v>0</v>
      </c>
      <c r="J32" s="238">
        <v>0</v>
      </c>
      <c r="K32" s="238">
        <v>0</v>
      </c>
      <c r="L32" s="238">
        <v>0</v>
      </c>
      <c r="M32" s="252"/>
      <c r="N32" s="252"/>
      <c r="O32" s="238">
        <v>0</v>
      </c>
      <c r="P32" s="120"/>
      <c r="Q32" s="120"/>
      <c r="R32" s="120"/>
      <c r="S32" s="271"/>
    </row>
    <row r="33" spans="1:19" ht="18" customHeight="1">
      <c r="A33" s="291" t="s">
        <v>174</v>
      </c>
      <c r="B33" s="292">
        <v>0</v>
      </c>
      <c r="C33" s="292">
        <f>B33*1</f>
        <v>0</v>
      </c>
      <c r="D33" s="294"/>
      <c r="E33" s="117"/>
      <c r="F33" s="294"/>
      <c r="G33" s="294"/>
      <c r="H33" s="292">
        <f>(B33*1.075)*0.8884</f>
        <v>0</v>
      </c>
      <c r="I33" s="292">
        <f>(B33*1.075)*0.1116</f>
        <v>0</v>
      </c>
      <c r="J33" s="292">
        <v>0</v>
      </c>
      <c r="K33" s="292">
        <v>0</v>
      </c>
      <c r="L33" s="292">
        <v>0</v>
      </c>
      <c r="M33" s="294"/>
      <c r="N33" s="294"/>
      <c r="O33" s="292">
        <v>0</v>
      </c>
      <c r="P33" s="117"/>
      <c r="Q33" s="117"/>
      <c r="R33" s="117"/>
      <c r="S33" s="271"/>
    </row>
    <row r="34" spans="1:19" ht="18" customHeight="1">
      <c r="A34" s="274" t="s">
        <v>5</v>
      </c>
      <c r="B34" s="279" t="s">
        <v>202</v>
      </c>
      <c r="C34" s="279" t="s">
        <v>200</v>
      </c>
      <c r="D34" s="279" t="s">
        <v>199</v>
      </c>
      <c r="E34" s="280"/>
      <c r="F34" s="279" t="s">
        <v>198</v>
      </c>
      <c r="G34" s="279" t="s">
        <v>201</v>
      </c>
      <c r="H34" s="278"/>
      <c r="I34" s="278"/>
      <c r="J34" s="278"/>
      <c r="K34" s="278"/>
      <c r="L34" s="278"/>
      <c r="M34" s="278"/>
      <c r="N34" s="278"/>
      <c r="O34" s="281"/>
      <c r="P34" s="278"/>
      <c r="Q34" s="278"/>
      <c r="R34" s="278"/>
      <c r="S34" s="271"/>
    </row>
    <row r="35" spans="1:18" ht="18" customHeight="1">
      <c r="A35" s="60" t="s">
        <v>49</v>
      </c>
      <c r="B35" s="252"/>
      <c r="C35" s="252"/>
      <c r="D35" s="252"/>
      <c r="E35" s="120"/>
      <c r="F35" s="252"/>
      <c r="G35" s="252"/>
      <c r="H35" s="12"/>
      <c r="I35" s="12"/>
      <c r="J35" s="12"/>
      <c r="K35" s="12"/>
      <c r="L35" s="12"/>
      <c r="M35" s="12"/>
      <c r="N35" s="12"/>
      <c r="O35" s="12"/>
      <c r="P35" s="12"/>
      <c r="Q35" s="12"/>
      <c r="R35" s="12"/>
    </row>
    <row r="36" spans="1:18" ht="18" customHeight="1">
      <c r="A36" s="5" t="s">
        <v>113</v>
      </c>
      <c r="B36" s="252"/>
      <c r="C36" s="252"/>
      <c r="D36" s="252"/>
      <c r="E36" s="120"/>
      <c r="F36" s="252"/>
      <c r="G36" s="252"/>
      <c r="H36" s="12"/>
      <c r="Q36" s="14"/>
      <c r="R36" s="71"/>
    </row>
    <row r="37" spans="1:18" ht="18" customHeight="1">
      <c r="A37" s="105" t="s">
        <v>50</v>
      </c>
      <c r="B37" s="292">
        <v>0</v>
      </c>
      <c r="C37" s="292">
        <f>B37*0.25</f>
        <v>0</v>
      </c>
      <c r="D37" s="292">
        <f>B37*0.25</f>
        <v>0</v>
      </c>
      <c r="E37" s="117"/>
      <c r="F37" s="292">
        <f>B37*0.25</f>
        <v>0</v>
      </c>
      <c r="G37" s="292">
        <f>B37*0.25</f>
        <v>0</v>
      </c>
      <c r="H37" s="12"/>
      <c r="R37" s="14"/>
    </row>
    <row r="38" spans="1:18" ht="18" customHeight="1">
      <c r="A38" s="5" t="s">
        <v>114</v>
      </c>
      <c r="B38" s="238">
        <v>0</v>
      </c>
      <c r="C38" s="238">
        <f>B38*0.25</f>
        <v>0</v>
      </c>
      <c r="D38" s="238">
        <f>B38*0.25</f>
        <v>0</v>
      </c>
      <c r="E38" s="120"/>
      <c r="F38" s="238">
        <f>B38*0.25</f>
        <v>0</v>
      </c>
      <c r="G38" s="238">
        <f>B38*0.25</f>
        <v>0</v>
      </c>
      <c r="H38" s="12"/>
      <c r="R38" s="14"/>
    </row>
    <row r="39" spans="1:18" ht="18" customHeight="1">
      <c r="A39" s="5"/>
      <c r="B39" s="120"/>
      <c r="C39" s="120"/>
      <c r="D39" s="120"/>
      <c r="E39" s="120"/>
      <c r="F39" s="120"/>
      <c r="G39" s="120"/>
      <c r="H39" s="12"/>
      <c r="R39" s="14"/>
    </row>
    <row r="40" spans="1:18" ht="18" customHeight="1" hidden="1" thickTop="1">
      <c r="A40" s="140" t="s">
        <v>32</v>
      </c>
      <c r="B40" s="332"/>
      <c r="C40" s="264"/>
      <c r="D40" s="264"/>
      <c r="E40" s="264"/>
      <c r="F40" s="264"/>
      <c r="G40" s="264"/>
      <c r="H40" s="62" t="s">
        <v>344</v>
      </c>
      <c r="R40" s="14"/>
    </row>
    <row r="41" spans="1:18" ht="18" customHeight="1" hidden="1">
      <c r="A41" s="4" t="s">
        <v>168</v>
      </c>
      <c r="B41" s="149"/>
      <c r="C41" s="122">
        <f>B40*1</f>
        <v>0</v>
      </c>
      <c r="D41" s="149"/>
      <c r="E41" s="149"/>
      <c r="F41" s="149"/>
      <c r="G41" s="149"/>
      <c r="H41" s="93" t="s">
        <v>344</v>
      </c>
      <c r="R41" s="14"/>
    </row>
    <row r="42" spans="1:18" ht="18" customHeight="1" hidden="1" thickBot="1">
      <c r="A42" s="2" t="s">
        <v>169</v>
      </c>
      <c r="B42" s="149"/>
      <c r="C42" s="149"/>
      <c r="D42" s="283"/>
      <c r="E42" s="149"/>
      <c r="F42" s="149"/>
      <c r="G42" s="149"/>
      <c r="H42" s="93" t="s">
        <v>344</v>
      </c>
      <c r="R42" s="14"/>
    </row>
    <row r="43" spans="1:18" ht="18" customHeight="1">
      <c r="A43" s="282" t="s">
        <v>115</v>
      </c>
      <c r="B43" s="284"/>
      <c r="C43" s="285"/>
      <c r="D43" s="285"/>
      <c r="E43" s="285"/>
      <c r="F43" s="285"/>
      <c r="G43" s="285"/>
      <c r="R43" s="14"/>
    </row>
    <row r="44" spans="1:18" ht="18" customHeight="1" thickBot="1">
      <c r="A44" s="2" t="s">
        <v>212</v>
      </c>
      <c r="B44" s="149"/>
      <c r="C44" s="252">
        <f>B43*1</f>
        <v>0</v>
      </c>
      <c r="D44" s="149"/>
      <c r="E44" s="149"/>
      <c r="F44" s="149"/>
      <c r="G44" s="149"/>
      <c r="R44" s="14"/>
    </row>
    <row r="45" spans="1:18" ht="18" customHeight="1" hidden="1" thickTop="1">
      <c r="A45" s="333" t="s">
        <v>30</v>
      </c>
      <c r="B45" s="264"/>
      <c r="C45" s="264"/>
      <c r="D45" s="264"/>
      <c r="E45" s="264"/>
      <c r="F45" s="264"/>
      <c r="G45" s="264"/>
      <c r="H45" s="93" t="s">
        <v>344</v>
      </c>
      <c r="R45" s="14"/>
    </row>
    <row r="46" spans="1:18" ht="18" customHeight="1" hidden="1">
      <c r="A46" s="8" t="s">
        <v>137</v>
      </c>
      <c r="B46" s="252"/>
      <c r="C46" s="149"/>
      <c r="D46" s="149"/>
      <c r="E46" s="149"/>
      <c r="F46" s="149"/>
      <c r="G46" s="252">
        <f>B46*1</f>
        <v>0</v>
      </c>
      <c r="H46" s="93" t="s">
        <v>344</v>
      </c>
      <c r="Q46" s="14"/>
      <c r="R46" s="14"/>
    </row>
    <row r="47" spans="1:18" ht="18" customHeight="1" hidden="1" thickBot="1">
      <c r="A47" s="8" t="s">
        <v>56</v>
      </c>
      <c r="B47" s="252"/>
      <c r="C47" s="149"/>
      <c r="D47" s="149"/>
      <c r="E47" s="149"/>
      <c r="F47" s="149"/>
      <c r="G47" s="252">
        <f>B47*1</f>
        <v>0</v>
      </c>
      <c r="H47" s="93" t="s">
        <v>344</v>
      </c>
      <c r="R47" s="14"/>
    </row>
    <row r="48" spans="1:18" ht="18" customHeight="1" hidden="1" thickTop="1">
      <c r="A48" s="334" t="s">
        <v>142</v>
      </c>
      <c r="B48" s="335"/>
      <c r="C48" s="264"/>
      <c r="D48" s="264"/>
      <c r="E48" s="264"/>
      <c r="F48" s="264"/>
      <c r="G48" s="264"/>
      <c r="H48" s="93" t="s">
        <v>344</v>
      </c>
      <c r="R48" s="14"/>
    </row>
    <row r="49" spans="1:18" ht="18" customHeight="1" hidden="1">
      <c r="A49" s="9" t="s">
        <v>31</v>
      </c>
      <c r="B49" s="149"/>
      <c r="C49" s="149"/>
      <c r="D49" s="252">
        <f>B48*0.44</f>
        <v>0</v>
      </c>
      <c r="E49" s="149"/>
      <c r="F49" s="149"/>
      <c r="G49" s="149"/>
      <c r="H49" s="93" t="s">
        <v>344</v>
      </c>
      <c r="R49" s="14"/>
    </row>
    <row r="50" spans="1:18" ht="18" customHeight="1" hidden="1" thickBot="1">
      <c r="A50" s="8" t="s">
        <v>54</v>
      </c>
      <c r="B50" s="149"/>
      <c r="C50" s="252">
        <f>B48*0.56</f>
        <v>0</v>
      </c>
      <c r="D50" s="149"/>
      <c r="E50" s="149"/>
      <c r="F50" s="149"/>
      <c r="G50" s="149"/>
      <c r="H50" s="93" t="s">
        <v>344</v>
      </c>
      <c r="R50" s="14"/>
    </row>
    <row r="51" spans="1:18" ht="18" customHeight="1" hidden="1" thickTop="1">
      <c r="A51" s="140" t="s">
        <v>16</v>
      </c>
      <c r="B51" s="335"/>
      <c r="C51" s="264"/>
      <c r="D51" s="264"/>
      <c r="E51" s="264"/>
      <c r="F51" s="264"/>
      <c r="G51" s="264"/>
      <c r="R51" s="14"/>
    </row>
    <row r="52" spans="1:18" ht="18" customHeight="1" hidden="1" thickBot="1">
      <c r="A52" s="2" t="s">
        <v>17</v>
      </c>
      <c r="B52" s="149"/>
      <c r="C52" s="149"/>
      <c r="D52" s="149"/>
      <c r="E52" s="149"/>
      <c r="F52" s="239"/>
      <c r="G52" s="239">
        <f>B51*1</f>
        <v>0</v>
      </c>
      <c r="R52" s="14"/>
    </row>
    <row r="53" spans="1:18" ht="18" customHeight="1" hidden="1" thickTop="1">
      <c r="A53" s="13" t="s">
        <v>18</v>
      </c>
      <c r="B53" s="252"/>
      <c r="C53" s="149"/>
      <c r="D53" s="149"/>
      <c r="E53" s="149"/>
      <c r="F53" s="149"/>
      <c r="G53" s="149"/>
      <c r="H53" s="93" t="s">
        <v>344</v>
      </c>
      <c r="R53" s="14"/>
    </row>
    <row r="54" spans="1:18" ht="18" customHeight="1" hidden="1" thickBot="1">
      <c r="A54" s="4" t="s">
        <v>19</v>
      </c>
      <c r="B54" s="149"/>
      <c r="C54" s="149"/>
      <c r="D54" s="149"/>
      <c r="E54" s="149"/>
      <c r="F54" s="252">
        <f>B53*1</f>
        <v>0</v>
      </c>
      <c r="G54" s="252"/>
      <c r="H54" s="93" t="s">
        <v>344</v>
      </c>
      <c r="R54" s="14"/>
    </row>
    <row r="55" spans="1:18" ht="18" customHeight="1" hidden="1" thickTop="1">
      <c r="A55" s="13" t="s">
        <v>20</v>
      </c>
      <c r="B55" s="252"/>
      <c r="C55" s="149"/>
      <c r="D55" s="149"/>
      <c r="E55" s="149"/>
      <c r="F55" s="149"/>
      <c r="G55" s="149"/>
      <c r="H55" s="93" t="s">
        <v>344</v>
      </c>
      <c r="R55" s="14"/>
    </row>
    <row r="56" spans="1:18" ht="18" customHeight="1" hidden="1" thickBot="1">
      <c r="A56" s="2" t="s">
        <v>21</v>
      </c>
      <c r="B56" s="149"/>
      <c r="C56" s="149"/>
      <c r="D56" s="149"/>
      <c r="E56" s="149"/>
      <c r="F56" s="252">
        <f>B55*1</f>
        <v>0</v>
      </c>
      <c r="G56" s="283"/>
      <c r="H56" s="93" t="s">
        <v>344</v>
      </c>
      <c r="R56" s="14"/>
    </row>
    <row r="57" spans="1:18" ht="18" customHeight="1" thickTop="1">
      <c r="A57" s="287" t="s">
        <v>22</v>
      </c>
      <c r="B57" s="289"/>
      <c r="C57" s="288"/>
      <c r="D57" s="285"/>
      <c r="E57" s="285"/>
      <c r="F57" s="284"/>
      <c r="G57" s="285"/>
      <c r="Q57" s="14"/>
      <c r="R57" s="14"/>
    </row>
    <row r="58" spans="1:18" ht="18" customHeight="1" thickBot="1">
      <c r="A58" s="2" t="s">
        <v>23</v>
      </c>
      <c r="B58" s="149"/>
      <c r="C58" s="149"/>
      <c r="D58" s="149"/>
      <c r="E58" s="149"/>
      <c r="F58" s="238">
        <v>0</v>
      </c>
      <c r="G58" s="283"/>
      <c r="R58" s="14"/>
    </row>
    <row r="59" spans="1:18" ht="18" customHeight="1" hidden="1" thickTop="1">
      <c r="A59" s="3" t="s">
        <v>24</v>
      </c>
      <c r="B59" s="252"/>
      <c r="C59" s="149"/>
      <c r="D59" s="149"/>
      <c r="E59" s="149"/>
      <c r="F59" s="149"/>
      <c r="G59" s="149"/>
      <c r="H59" s="93" t="s">
        <v>344</v>
      </c>
      <c r="R59" s="14"/>
    </row>
    <row r="60" spans="1:18" ht="18" customHeight="1" hidden="1" thickBot="1">
      <c r="A60" s="2" t="s">
        <v>23</v>
      </c>
      <c r="B60" s="149"/>
      <c r="C60" s="149"/>
      <c r="D60" s="149"/>
      <c r="E60" s="149"/>
      <c r="F60" s="122">
        <f>B59*1</f>
        <v>0</v>
      </c>
      <c r="G60" s="149"/>
      <c r="H60" s="93" t="s">
        <v>344</v>
      </c>
      <c r="R60" s="14"/>
    </row>
    <row r="61" spans="1:18" ht="18" customHeight="1" hidden="1" thickTop="1">
      <c r="A61" s="3" t="s">
        <v>25</v>
      </c>
      <c r="B61" s="283"/>
      <c r="C61" s="149"/>
      <c r="D61" s="149"/>
      <c r="E61" s="149"/>
      <c r="F61" s="149"/>
      <c r="G61" s="149"/>
      <c r="H61" s="93" t="s">
        <v>344</v>
      </c>
      <c r="R61" s="14"/>
    </row>
    <row r="62" spans="1:18" ht="18" customHeight="1" hidden="1" thickBot="1">
      <c r="A62" s="2" t="s">
        <v>26</v>
      </c>
      <c r="B62" s="149"/>
      <c r="C62" s="149"/>
      <c r="D62" s="149"/>
      <c r="E62" s="149"/>
      <c r="F62" s="252">
        <f>B61*1</f>
        <v>0</v>
      </c>
      <c r="G62" s="149"/>
      <c r="H62" s="93" t="s">
        <v>344</v>
      </c>
      <c r="R62" s="14"/>
    </row>
    <row r="63" spans="1:18" ht="18" customHeight="1" thickTop="1">
      <c r="A63" s="3" t="s">
        <v>27</v>
      </c>
      <c r="B63" s="252"/>
      <c r="C63" s="149"/>
      <c r="D63" s="149"/>
      <c r="E63" s="149"/>
      <c r="F63" s="149"/>
      <c r="G63" s="149"/>
      <c r="Q63" s="14"/>
      <c r="R63" s="14"/>
    </row>
    <row r="64" spans="1:18" ht="18" customHeight="1" thickBot="1">
      <c r="A64" s="2" t="s">
        <v>28</v>
      </c>
      <c r="B64" s="149"/>
      <c r="C64" s="149"/>
      <c r="D64" s="149"/>
      <c r="E64" s="149"/>
      <c r="F64" s="122">
        <f>B63*1</f>
        <v>0</v>
      </c>
      <c r="G64" s="149"/>
      <c r="R64" s="14"/>
    </row>
    <row r="65" spans="1:18" ht="18" customHeight="1" thickTop="1">
      <c r="A65" s="3" t="s">
        <v>160</v>
      </c>
      <c r="B65" s="272"/>
      <c r="C65" s="149"/>
      <c r="D65" s="149"/>
      <c r="E65" s="149"/>
      <c r="F65" s="149"/>
      <c r="G65" s="149"/>
      <c r="R65" s="14"/>
    </row>
    <row r="66" spans="1:18" ht="18" customHeight="1">
      <c r="A66" s="4" t="s">
        <v>29</v>
      </c>
      <c r="B66" s="149"/>
      <c r="C66" s="149"/>
      <c r="D66" s="149"/>
      <c r="E66" s="149"/>
      <c r="F66" s="238">
        <f>B65*1</f>
        <v>0</v>
      </c>
      <c r="G66" s="246"/>
      <c r="R66" s="14"/>
    </row>
    <row r="67" spans="1:18" ht="18" customHeight="1" hidden="1" thickTop="1">
      <c r="A67" s="44" t="s">
        <v>52</v>
      </c>
      <c r="B67" s="252"/>
      <c r="C67" s="149"/>
      <c r="D67" s="149"/>
      <c r="E67" s="149"/>
      <c r="F67" s="149"/>
      <c r="G67" s="149"/>
      <c r="H67" s="93" t="s">
        <v>344</v>
      </c>
      <c r="Q67" s="14"/>
      <c r="R67" s="14"/>
    </row>
    <row r="68" spans="1:18" ht="18" customHeight="1" hidden="1" thickBot="1">
      <c r="A68" s="45" t="s">
        <v>53</v>
      </c>
      <c r="B68" s="149"/>
      <c r="C68" s="149"/>
      <c r="D68" s="149"/>
      <c r="E68" s="149"/>
      <c r="F68" s="252">
        <f>B67*1</f>
        <v>0</v>
      </c>
      <c r="G68" s="149"/>
      <c r="H68" s="93" t="s">
        <v>344</v>
      </c>
      <c r="R68" s="14"/>
    </row>
    <row r="69" spans="1:18" ht="18" customHeight="1" hidden="1" thickTop="1">
      <c r="A69" s="44" t="s">
        <v>117</v>
      </c>
      <c r="B69" s="252"/>
      <c r="C69" s="149"/>
      <c r="D69" s="149"/>
      <c r="E69" s="149"/>
      <c r="F69" s="149"/>
      <c r="G69" s="149"/>
      <c r="H69" s="93" t="s">
        <v>344</v>
      </c>
      <c r="R69" s="14"/>
    </row>
    <row r="70" spans="1:18" ht="18" customHeight="1" hidden="1">
      <c r="A70" s="46" t="s">
        <v>55</v>
      </c>
      <c r="B70" s="149"/>
      <c r="C70" s="149"/>
      <c r="D70" s="149"/>
      <c r="E70" s="149"/>
      <c r="F70" s="252">
        <f>B69*1</f>
        <v>0</v>
      </c>
      <c r="G70" s="149"/>
      <c r="H70" s="93" t="s">
        <v>344</v>
      </c>
      <c r="R70" s="14"/>
    </row>
    <row r="71" spans="1:18" ht="18" customHeight="1">
      <c r="A71" s="10"/>
      <c r="Q71" s="14"/>
      <c r="R71" s="14"/>
    </row>
    <row r="72" spans="1:18" ht="18" customHeight="1">
      <c r="A72" s="7" t="s">
        <v>11</v>
      </c>
      <c r="R72" s="14"/>
    </row>
    <row r="73" ht="18" customHeight="1" thickBot="1">
      <c r="R73" s="14"/>
    </row>
    <row r="74" spans="9:18" ht="18" customHeight="1" thickTop="1">
      <c r="I74" s="373" t="s">
        <v>111</v>
      </c>
      <c r="J74" s="456" t="s">
        <v>182</v>
      </c>
      <c r="K74" s="456"/>
      <c r="L74" s="456"/>
      <c r="M74" s="456"/>
      <c r="N74" s="456"/>
      <c r="O74" s="456"/>
      <c r="P74" s="456"/>
      <c r="Q74" s="457"/>
      <c r="R74" s="16"/>
    </row>
    <row r="75" spans="9:17" ht="18" customHeight="1">
      <c r="I75" s="374"/>
      <c r="J75" s="367" t="s">
        <v>104</v>
      </c>
      <c r="K75" s="367"/>
      <c r="L75" s="367"/>
      <c r="M75" s="367"/>
      <c r="N75" s="20" t="s">
        <v>105</v>
      </c>
      <c r="O75" s="20" t="s">
        <v>106</v>
      </c>
      <c r="P75" s="371" t="s">
        <v>107</v>
      </c>
      <c r="Q75" s="434"/>
    </row>
    <row r="76" spans="9:17" ht="18" customHeight="1">
      <c r="I76" s="18" t="s">
        <v>60</v>
      </c>
      <c r="J76" s="412" t="s">
        <v>84</v>
      </c>
      <c r="K76" s="412"/>
      <c r="L76" s="412"/>
      <c r="M76" s="412"/>
      <c r="N76" s="24">
        <v>1</v>
      </c>
      <c r="O76" s="25" t="s">
        <v>90</v>
      </c>
      <c r="P76" s="406">
        <f>F66</f>
        <v>0</v>
      </c>
      <c r="Q76" s="407"/>
    </row>
    <row r="77" spans="9:17" ht="18" customHeight="1">
      <c r="I77" s="18" t="s">
        <v>61</v>
      </c>
      <c r="J77" s="412" t="s">
        <v>85</v>
      </c>
      <c r="K77" s="412"/>
      <c r="L77" s="412"/>
      <c r="M77" s="412"/>
      <c r="N77" s="24">
        <v>1</v>
      </c>
      <c r="O77" s="25" t="s">
        <v>91</v>
      </c>
      <c r="P77" s="404" t="s">
        <v>108</v>
      </c>
      <c r="Q77" s="405"/>
    </row>
    <row r="78" spans="9:17" ht="18" customHeight="1">
      <c r="I78" s="19" t="s">
        <v>62</v>
      </c>
      <c r="J78" s="412" t="s">
        <v>86</v>
      </c>
      <c r="K78" s="412"/>
      <c r="L78" s="412"/>
      <c r="M78" s="412"/>
      <c r="N78" s="24">
        <v>1</v>
      </c>
      <c r="O78" s="26" t="s">
        <v>92</v>
      </c>
      <c r="P78" s="404" t="s">
        <v>108</v>
      </c>
      <c r="Q78" s="405"/>
    </row>
    <row r="79" spans="9:17" ht="18" customHeight="1" thickBot="1">
      <c r="I79" s="31" t="s">
        <v>63</v>
      </c>
      <c r="J79" s="347" t="s">
        <v>87</v>
      </c>
      <c r="K79" s="347"/>
      <c r="L79" s="347"/>
      <c r="M79" s="347"/>
      <c r="N79" s="32">
        <v>0.25</v>
      </c>
      <c r="O79" s="33" t="s">
        <v>93</v>
      </c>
      <c r="P79" s="444">
        <f>D37+D38</f>
        <v>0</v>
      </c>
      <c r="Q79" s="445"/>
    </row>
    <row r="80" spans="9:17" ht="18" customHeight="1" thickTop="1">
      <c r="I80" s="18" t="s">
        <v>64</v>
      </c>
      <c r="J80" s="412" t="s">
        <v>88</v>
      </c>
      <c r="K80" s="412"/>
      <c r="L80" s="412"/>
      <c r="M80" s="412"/>
      <c r="N80" s="24">
        <v>1</v>
      </c>
      <c r="O80" s="26" t="s">
        <v>94</v>
      </c>
      <c r="P80" s="406">
        <f>R14</f>
        <v>0</v>
      </c>
      <c r="Q80" s="407"/>
    </row>
    <row r="81" spans="9:17" ht="18" customHeight="1">
      <c r="I81" s="19" t="s">
        <v>65</v>
      </c>
      <c r="J81" s="412" t="s">
        <v>265</v>
      </c>
      <c r="K81" s="412"/>
      <c r="L81" s="412"/>
      <c r="M81" s="412"/>
      <c r="N81" s="24">
        <v>1</v>
      </c>
      <c r="O81" s="26" t="s">
        <v>266</v>
      </c>
      <c r="P81" s="460">
        <f>F28+F29</f>
        <v>0</v>
      </c>
      <c r="Q81" s="409"/>
    </row>
    <row r="82" spans="9:17" ht="18" customHeight="1">
      <c r="I82" s="19" t="s">
        <v>66</v>
      </c>
      <c r="J82" s="412" t="s">
        <v>267</v>
      </c>
      <c r="K82" s="412"/>
      <c r="L82" s="412"/>
      <c r="M82" s="412"/>
      <c r="N82" s="24">
        <v>1</v>
      </c>
      <c r="O82" s="26" t="s">
        <v>268</v>
      </c>
      <c r="P82" s="408">
        <f>M20+M21+M23+M24+M26+M27</f>
        <v>0</v>
      </c>
      <c r="Q82" s="409"/>
    </row>
    <row r="83" spans="9:17" ht="18" customHeight="1">
      <c r="I83" s="18" t="s">
        <v>67</v>
      </c>
      <c r="J83" s="412" t="s">
        <v>275</v>
      </c>
      <c r="K83" s="412"/>
      <c r="L83" s="412"/>
      <c r="M83" s="412"/>
      <c r="N83" s="24">
        <v>1</v>
      </c>
      <c r="O83" s="26" t="s">
        <v>269</v>
      </c>
      <c r="P83" s="468">
        <f>N20+N21+N23+N24+N26+N27</f>
        <v>0</v>
      </c>
      <c r="Q83" s="469"/>
    </row>
    <row r="84" spans="9:17" ht="18" customHeight="1">
      <c r="I84" s="18" t="s">
        <v>68</v>
      </c>
      <c r="J84" s="412" t="s">
        <v>270</v>
      </c>
      <c r="K84" s="412"/>
      <c r="L84" s="412"/>
      <c r="M84" s="412"/>
      <c r="N84" s="24">
        <v>1</v>
      </c>
      <c r="O84" s="26" t="s">
        <v>143</v>
      </c>
      <c r="P84" s="413">
        <f>F23+F24+F26+F27</f>
        <v>0</v>
      </c>
      <c r="Q84" s="414"/>
    </row>
    <row r="85" spans="8:17" ht="18" customHeight="1" thickBot="1">
      <c r="H85" s="94" t="s">
        <v>309</v>
      </c>
      <c r="I85" s="31" t="s">
        <v>314</v>
      </c>
      <c r="J85" s="347" t="s">
        <v>300</v>
      </c>
      <c r="K85" s="347"/>
      <c r="L85" s="347"/>
      <c r="M85" s="347"/>
      <c r="N85" s="32">
        <v>1</v>
      </c>
      <c r="O85" s="33" t="s">
        <v>315</v>
      </c>
      <c r="P85" s="461">
        <f>R26+R27</f>
        <v>0</v>
      </c>
      <c r="Q85" s="462"/>
    </row>
    <row r="86" spans="9:17" ht="18" customHeight="1" thickTop="1">
      <c r="I86" s="19" t="s">
        <v>69</v>
      </c>
      <c r="J86" s="412" t="s">
        <v>271</v>
      </c>
      <c r="K86" s="412"/>
      <c r="L86" s="412"/>
      <c r="M86" s="412"/>
      <c r="N86" s="24">
        <v>1</v>
      </c>
      <c r="O86" s="26" t="s">
        <v>99</v>
      </c>
      <c r="P86" s="408">
        <f>P10</f>
        <v>0</v>
      </c>
      <c r="Q86" s="409"/>
    </row>
    <row r="87" spans="9:17" ht="18" customHeight="1">
      <c r="I87" s="19" t="s">
        <v>70</v>
      </c>
      <c r="J87" s="412" t="s">
        <v>272</v>
      </c>
      <c r="K87" s="412"/>
      <c r="L87" s="412"/>
      <c r="M87" s="412"/>
      <c r="N87" s="24">
        <v>1</v>
      </c>
      <c r="O87" s="26" t="s">
        <v>100</v>
      </c>
      <c r="P87" s="421">
        <f>K4+K5+K6+K7+K8+K9+K10+K12+K13+K14+K15+K17+K20+K21+K23+K24+K26+K28+K29+K30+K32+K33</f>
        <v>0</v>
      </c>
      <c r="Q87" s="396"/>
    </row>
    <row r="88" spans="8:17" ht="18" customHeight="1" thickBot="1">
      <c r="H88" s="94" t="s">
        <v>309</v>
      </c>
      <c r="I88" s="34" t="s">
        <v>316</v>
      </c>
      <c r="J88" s="347" t="s">
        <v>317</v>
      </c>
      <c r="K88" s="347"/>
      <c r="L88" s="347"/>
      <c r="M88" s="347"/>
      <c r="N88" s="32"/>
      <c r="O88" s="33"/>
      <c r="P88" s="458">
        <f>O4+O5+O6+O7+O8+O9+O10+O12+O13+O14+O15+O17+O20+O21+O23+O24+O26+O27+O28+O29+O30+O32+O33</f>
        <v>0</v>
      </c>
      <c r="Q88" s="459"/>
    </row>
    <row r="89" spans="8:17" ht="18" customHeight="1" thickTop="1">
      <c r="H89" s="94"/>
      <c r="I89" s="97" t="s">
        <v>71</v>
      </c>
      <c r="J89" s="463" t="s">
        <v>273</v>
      </c>
      <c r="K89" s="463"/>
      <c r="L89" s="463"/>
      <c r="M89" s="463"/>
      <c r="N89" s="99">
        <v>0.8884</v>
      </c>
      <c r="O89" s="98" t="s">
        <v>103</v>
      </c>
      <c r="P89" s="464">
        <f>H4+H5+H6+H7+H8+H9+H10+H12+H13+H14+H15+H17+H20+H21+H23+H24+H26+H27+H28+H29+H30+H32+H33</f>
        <v>0</v>
      </c>
      <c r="Q89" s="465"/>
    </row>
    <row r="90" spans="8:17" ht="18" customHeight="1" thickBot="1">
      <c r="H90" s="94" t="s">
        <v>309</v>
      </c>
      <c r="I90" s="34" t="s">
        <v>318</v>
      </c>
      <c r="J90" s="347" t="s">
        <v>319</v>
      </c>
      <c r="K90" s="454"/>
      <c r="L90" s="454"/>
      <c r="M90" s="454"/>
      <c r="N90" s="38">
        <v>0.9083</v>
      </c>
      <c r="O90" s="33" t="s">
        <v>320</v>
      </c>
      <c r="P90" s="470" t="s">
        <v>108</v>
      </c>
      <c r="Q90" s="471"/>
    </row>
    <row r="91" spans="9:17" ht="18" customHeight="1" thickBot="1" thickTop="1">
      <c r="I91" s="34" t="s">
        <v>72</v>
      </c>
      <c r="J91" s="349" t="s">
        <v>89</v>
      </c>
      <c r="K91" s="349"/>
      <c r="L91" s="349"/>
      <c r="M91" s="349"/>
      <c r="N91" s="42"/>
      <c r="O91" s="42"/>
      <c r="P91" s="436">
        <f>P76+P79+P80+P81+P82+P83+P84+P85+P86+P89+P87+P88</f>
        <v>0</v>
      </c>
      <c r="Q91" s="437"/>
    </row>
    <row r="92" spans="9:17" ht="18" customHeight="1" thickTop="1">
      <c r="I92" s="16"/>
      <c r="J92" s="466" t="s">
        <v>291</v>
      </c>
      <c r="K92" s="467"/>
      <c r="L92" s="467"/>
      <c r="M92" s="467"/>
      <c r="N92" s="15"/>
      <c r="O92" s="15"/>
      <c r="P92" s="424"/>
      <c r="Q92" s="425"/>
    </row>
    <row r="93" spans="9:17" ht="18" customHeight="1" thickBot="1">
      <c r="I93" s="34" t="s">
        <v>73</v>
      </c>
      <c r="J93" s="452" t="s">
        <v>274</v>
      </c>
      <c r="K93" s="452"/>
      <c r="L93" s="452"/>
      <c r="M93" s="452"/>
      <c r="N93" s="38">
        <v>0.1116</v>
      </c>
      <c r="O93" s="39" t="s">
        <v>103</v>
      </c>
      <c r="P93" s="461">
        <f>I4+I5+I6+I7+I8+I9+I10+I12+I13+I14+I15+I17+I20+I21+I23+I24+I26+I27+I28+I29+I30+I32+I33</f>
        <v>0</v>
      </c>
      <c r="Q93" s="462"/>
    </row>
    <row r="94" spans="9:17" ht="18" customHeight="1" thickTop="1">
      <c r="I94" s="19" t="s">
        <v>74</v>
      </c>
      <c r="J94" s="345" t="s">
        <v>161</v>
      </c>
      <c r="K94" s="345"/>
      <c r="L94" s="345"/>
      <c r="M94" s="345"/>
      <c r="N94" s="70">
        <v>1</v>
      </c>
      <c r="O94" s="40" t="s">
        <v>98</v>
      </c>
      <c r="P94" s="408">
        <f>J4+J5+J6+J7+J8+J9+J10+J12+J13+J14+J15+J20+J21+J23+J24+J26+J27+J30+J32+J33</f>
        <v>0</v>
      </c>
      <c r="Q94" s="409"/>
    </row>
    <row r="95" spans="9:17" ht="18" customHeight="1" thickBot="1">
      <c r="I95" s="36" t="s">
        <v>75</v>
      </c>
      <c r="J95" s="231" t="s">
        <v>155</v>
      </c>
      <c r="K95" s="286"/>
      <c r="L95" s="65"/>
      <c r="M95" s="65"/>
      <c r="N95" s="41"/>
      <c r="O95" s="42"/>
      <c r="P95" s="446">
        <f>P93+P94</f>
        <v>0</v>
      </c>
      <c r="Q95" s="447"/>
    </row>
    <row r="96" spans="9:14" ht="18" customHeight="1" thickBot="1" thickTop="1">
      <c r="I96" s="35"/>
      <c r="J96" s="22"/>
      <c r="K96" s="22"/>
      <c r="L96" s="22"/>
      <c r="M96" s="22"/>
      <c r="N96" s="21"/>
    </row>
    <row r="97" spans="9:15" ht="18" customHeight="1" thickBot="1" thickTop="1">
      <c r="I97" s="35"/>
      <c r="J97" s="441" t="s">
        <v>290</v>
      </c>
      <c r="K97" s="442"/>
      <c r="L97" s="442"/>
      <c r="M97" s="442"/>
      <c r="N97" s="443"/>
      <c r="O97" s="16"/>
    </row>
    <row r="98" spans="10:17" ht="18" customHeight="1" thickTop="1">
      <c r="J98" s="344" t="s">
        <v>186</v>
      </c>
      <c r="K98" s="345"/>
      <c r="L98" s="345"/>
      <c r="M98" s="345"/>
      <c r="N98" s="48">
        <f>C4+C6+C7+C8+C9+C10+C13+C14+C15+C17+C18+C20+C21+C23+C24+C26+C27+C28+C29+C30+C31+C32+C33+C44</f>
        <v>0</v>
      </c>
      <c r="O98" s="16"/>
      <c r="Q98" s="49"/>
    </row>
    <row r="99" spans="10:15" ht="18" customHeight="1">
      <c r="J99" s="344" t="s">
        <v>187</v>
      </c>
      <c r="K99" s="345"/>
      <c r="L99" s="345"/>
      <c r="M99" s="345"/>
      <c r="N99" s="48">
        <f>Q7</f>
        <v>0</v>
      </c>
      <c r="O99" s="16"/>
    </row>
    <row r="100" spans="10:15" ht="18" customHeight="1">
      <c r="J100" s="344" t="s">
        <v>288</v>
      </c>
      <c r="K100" s="345"/>
      <c r="L100" s="345"/>
      <c r="M100" s="345"/>
      <c r="N100" s="48">
        <f>L4+L5+L6+L7+L8+L9+L10+L12+L13+L14+L15+L17+L18+L20+L21+L23+L24+L26+L27+L28+L29+L30+L31+L32+L33</f>
        <v>0</v>
      </c>
      <c r="O100" s="16"/>
    </row>
    <row r="101" spans="10:15" ht="18" customHeight="1">
      <c r="J101" s="344" t="s">
        <v>188</v>
      </c>
      <c r="K101" s="345"/>
      <c r="L101" s="345"/>
      <c r="M101" s="345"/>
      <c r="N101" s="48">
        <f>C37+C38</f>
        <v>0</v>
      </c>
      <c r="O101" s="16"/>
    </row>
    <row r="102" spans="10:15" ht="18" customHeight="1">
      <c r="J102" s="344" t="s">
        <v>189</v>
      </c>
      <c r="K102" s="345"/>
      <c r="L102" s="345"/>
      <c r="M102" s="345"/>
      <c r="N102" s="67" t="s">
        <v>108</v>
      </c>
      <c r="O102" s="16"/>
    </row>
    <row r="103" spans="10:15" ht="18" customHeight="1">
      <c r="J103" s="344" t="s">
        <v>190</v>
      </c>
      <c r="K103" s="345"/>
      <c r="L103" s="345"/>
      <c r="M103" s="345"/>
      <c r="N103" s="67" t="s">
        <v>108</v>
      </c>
      <c r="O103" s="16"/>
    </row>
    <row r="104" spans="10:15" ht="18" customHeight="1">
      <c r="J104" s="344" t="s">
        <v>191</v>
      </c>
      <c r="K104" s="345"/>
      <c r="L104" s="345"/>
      <c r="M104" s="345"/>
      <c r="N104" s="80">
        <f>C57</f>
        <v>0</v>
      </c>
      <c r="O104" s="16"/>
    </row>
    <row r="105" spans="10:15" ht="18" customHeight="1">
      <c r="J105" s="455" t="s">
        <v>337</v>
      </c>
      <c r="K105" s="345"/>
      <c r="L105" s="345"/>
      <c r="M105" s="345"/>
      <c r="N105" s="48">
        <f>G9</f>
        <v>0</v>
      </c>
      <c r="O105" s="16"/>
    </row>
    <row r="106" spans="10:15" ht="18" customHeight="1">
      <c r="J106" s="382"/>
      <c r="K106" s="383"/>
      <c r="L106" s="383"/>
      <c r="M106" s="383"/>
      <c r="N106" s="37"/>
      <c r="O106" s="16"/>
    </row>
    <row r="107" spans="10:15" ht="18" customHeight="1" thickBot="1">
      <c r="J107" s="439" t="s">
        <v>177</v>
      </c>
      <c r="K107" s="440"/>
      <c r="L107" s="440"/>
      <c r="M107" s="440"/>
      <c r="N107" s="72">
        <f>N98+N99+N100+N101+N104+N105</f>
        <v>0</v>
      </c>
      <c r="O107" s="16"/>
    </row>
    <row r="108" spans="10:14" ht="18" customHeight="1" thickBot="1" thickTop="1">
      <c r="J108" s="22"/>
      <c r="K108" s="22"/>
      <c r="L108" s="22"/>
      <c r="M108" s="22"/>
      <c r="N108" s="21"/>
    </row>
    <row r="109" spans="10:17" ht="18" customHeight="1" thickBot="1" thickTop="1">
      <c r="J109" s="441" t="s">
        <v>179</v>
      </c>
      <c r="K109" s="442"/>
      <c r="L109" s="442"/>
      <c r="M109" s="442"/>
      <c r="N109" s="443"/>
      <c r="O109" s="16"/>
      <c r="Q109" s="21"/>
    </row>
    <row r="110" spans="10:15" ht="18" customHeight="1" thickTop="1">
      <c r="J110" s="344" t="s">
        <v>130</v>
      </c>
      <c r="K110" s="345"/>
      <c r="L110" s="345"/>
      <c r="M110" s="345"/>
      <c r="N110" s="67" t="s">
        <v>108</v>
      </c>
      <c r="O110" s="16"/>
    </row>
    <row r="111" spans="10:15" ht="18" customHeight="1">
      <c r="J111" s="344" t="s">
        <v>138</v>
      </c>
      <c r="K111" s="345"/>
      <c r="L111" s="345"/>
      <c r="M111" s="345"/>
      <c r="N111" s="67" t="s">
        <v>108</v>
      </c>
      <c r="O111" s="16"/>
    </row>
    <row r="112" spans="10:15" ht="18" customHeight="1">
      <c r="J112" s="344" t="s">
        <v>123</v>
      </c>
      <c r="K112" s="345"/>
      <c r="L112" s="345"/>
      <c r="M112" s="345"/>
      <c r="N112" s="48">
        <f>G5</f>
        <v>0</v>
      </c>
      <c r="O112" s="16"/>
    </row>
    <row r="113" spans="10:15" ht="18" customHeight="1">
      <c r="J113" s="344" t="s">
        <v>116</v>
      </c>
      <c r="K113" s="345"/>
      <c r="L113" s="345"/>
      <c r="M113" s="345"/>
      <c r="N113" s="48">
        <f>E12+E13+E14+E15</f>
        <v>0</v>
      </c>
      <c r="O113" s="16"/>
    </row>
    <row r="114" spans="10:15" ht="18" customHeight="1">
      <c r="J114" s="397" t="s">
        <v>124</v>
      </c>
      <c r="K114" s="398"/>
      <c r="L114" s="398"/>
      <c r="M114" s="398"/>
      <c r="N114" s="48">
        <f>G6</f>
        <v>0</v>
      </c>
      <c r="O114" s="16"/>
    </row>
    <row r="115" spans="10:15" ht="18" customHeight="1">
      <c r="J115" s="344" t="s">
        <v>139</v>
      </c>
      <c r="K115" s="345"/>
      <c r="L115" s="345"/>
      <c r="M115" s="345"/>
      <c r="N115" s="48">
        <f>G37+G38</f>
        <v>0</v>
      </c>
      <c r="O115" s="16"/>
    </row>
    <row r="116" spans="10:15" ht="18" customHeight="1">
      <c r="J116" s="344" t="s">
        <v>125</v>
      </c>
      <c r="K116" s="345"/>
      <c r="L116" s="345"/>
      <c r="M116" s="345"/>
      <c r="N116" s="48">
        <f>F30</f>
        <v>0</v>
      </c>
      <c r="O116" s="16"/>
    </row>
    <row r="117" spans="10:15" ht="18" customHeight="1">
      <c r="J117" s="356" t="s">
        <v>185</v>
      </c>
      <c r="K117" s="357"/>
      <c r="L117" s="357"/>
      <c r="M117" s="357"/>
      <c r="N117" s="48">
        <f>G8</f>
        <v>0</v>
      </c>
      <c r="O117" s="16"/>
    </row>
    <row r="118" spans="9:17" ht="18" customHeight="1">
      <c r="I118" s="14"/>
      <c r="J118" s="356" t="s">
        <v>192</v>
      </c>
      <c r="K118" s="357"/>
      <c r="L118" s="357"/>
      <c r="M118" s="357"/>
      <c r="N118" s="47">
        <f>F37+F38</f>
        <v>0</v>
      </c>
      <c r="O118" s="16"/>
      <c r="Q118" s="23"/>
    </row>
    <row r="119" spans="9:17" ht="18" customHeight="1">
      <c r="I119" s="14"/>
      <c r="J119" s="356"/>
      <c r="K119" s="357"/>
      <c r="L119" s="357"/>
      <c r="M119" s="357"/>
      <c r="N119" s="47"/>
      <c r="O119" s="16"/>
      <c r="Q119" s="23"/>
    </row>
    <row r="120" spans="9:15" ht="18" customHeight="1" thickBot="1">
      <c r="I120" s="14"/>
      <c r="J120" s="63" t="s">
        <v>157</v>
      </c>
      <c r="K120" s="64"/>
      <c r="L120" s="64"/>
      <c r="M120" s="64"/>
      <c r="N120" s="72">
        <f>N112+N113+N114+N115+N116+N117+N118</f>
        <v>0</v>
      </c>
      <c r="O120" s="16"/>
    </row>
    <row r="121" spans="9:14" ht="18" customHeight="1" thickBot="1" thickTop="1">
      <c r="I121" s="14"/>
      <c r="J121" s="1"/>
      <c r="K121" s="1"/>
      <c r="L121" s="1"/>
      <c r="M121" s="1"/>
      <c r="N121" s="21"/>
    </row>
    <row r="122" spans="10:15" ht="18" customHeight="1" thickBot="1" thickTop="1">
      <c r="J122" s="441" t="s">
        <v>133</v>
      </c>
      <c r="K122" s="442"/>
      <c r="L122" s="442"/>
      <c r="M122" s="442"/>
      <c r="N122" s="443"/>
      <c r="O122" s="16"/>
    </row>
    <row r="123" spans="10:15" ht="18" customHeight="1" thickTop="1">
      <c r="J123" s="344" t="s">
        <v>129</v>
      </c>
      <c r="K123" s="345"/>
      <c r="L123" s="345"/>
      <c r="M123" s="345"/>
      <c r="N123" s="67" t="s">
        <v>108</v>
      </c>
      <c r="O123" s="16"/>
    </row>
    <row r="124" spans="10:17" ht="18" customHeight="1">
      <c r="J124" s="344" t="s">
        <v>140</v>
      </c>
      <c r="K124" s="345"/>
      <c r="L124" s="345"/>
      <c r="M124" s="345"/>
      <c r="N124" s="67" t="s">
        <v>108</v>
      </c>
      <c r="O124" s="16"/>
      <c r="Q124" s="23"/>
    </row>
    <row r="125" spans="10:15" ht="18" customHeight="1">
      <c r="J125" s="344" t="s">
        <v>24</v>
      </c>
      <c r="K125" s="345"/>
      <c r="L125" s="345"/>
      <c r="M125" s="345"/>
      <c r="N125" s="67" t="s">
        <v>108</v>
      </c>
      <c r="O125" s="16"/>
    </row>
    <row r="126" spans="10:15" ht="18" customHeight="1">
      <c r="J126" s="344" t="s">
        <v>132</v>
      </c>
      <c r="K126" s="345"/>
      <c r="L126" s="345"/>
      <c r="M126" s="345"/>
      <c r="N126" s="67" t="s">
        <v>108</v>
      </c>
      <c r="O126" s="16"/>
    </row>
    <row r="127" spans="10:15" ht="18" customHeight="1">
      <c r="J127" s="344" t="s">
        <v>289</v>
      </c>
      <c r="K127" s="345"/>
      <c r="L127" s="345"/>
      <c r="M127" s="345"/>
      <c r="N127" s="91">
        <f>F58</f>
        <v>0</v>
      </c>
      <c r="O127" s="16"/>
    </row>
    <row r="128" spans="10:15" ht="18" customHeight="1" thickBot="1">
      <c r="J128" s="453" t="s">
        <v>158</v>
      </c>
      <c r="K128" s="454"/>
      <c r="L128" s="454"/>
      <c r="M128" s="454"/>
      <c r="N128" s="92">
        <f>N127</f>
        <v>0</v>
      </c>
      <c r="O128" s="16"/>
    </row>
    <row r="129" spans="10:17" ht="18" customHeight="1" thickBot="1" thickTop="1">
      <c r="J129" s="22"/>
      <c r="K129" s="22"/>
      <c r="L129" s="22"/>
      <c r="M129" s="22"/>
      <c r="N129" s="23"/>
      <c r="Q129" s="23"/>
    </row>
    <row r="130" spans="10:15" ht="18" customHeight="1" thickBot="1" thickTop="1">
      <c r="J130" s="441" t="s">
        <v>118</v>
      </c>
      <c r="K130" s="442"/>
      <c r="L130" s="442"/>
      <c r="M130" s="442"/>
      <c r="N130" s="443"/>
      <c r="O130" s="16"/>
    </row>
    <row r="131" spans="10:15" ht="18" customHeight="1" thickTop="1">
      <c r="J131" s="344" t="s">
        <v>135</v>
      </c>
      <c r="K131" s="345"/>
      <c r="L131" s="345"/>
      <c r="M131" s="345"/>
      <c r="N131" s="76" t="s">
        <v>108</v>
      </c>
      <c r="O131" s="16"/>
    </row>
    <row r="132" spans="10:15" ht="18" customHeight="1">
      <c r="J132" s="344" t="s">
        <v>141</v>
      </c>
      <c r="K132" s="345"/>
      <c r="L132" s="345"/>
      <c r="M132" s="345"/>
      <c r="N132" s="76" t="s">
        <v>108</v>
      </c>
      <c r="O132" s="16"/>
    </row>
    <row r="133" spans="10:15" ht="18" customHeight="1" thickBot="1">
      <c r="J133" s="453"/>
      <c r="K133" s="454"/>
      <c r="L133" s="454"/>
      <c r="M133" s="454"/>
      <c r="N133" s="75"/>
      <c r="O133" s="16"/>
    </row>
    <row r="134" spans="10:14" ht="18" customHeight="1" thickTop="1">
      <c r="J134" s="22"/>
      <c r="K134" s="22"/>
      <c r="L134" s="22"/>
      <c r="M134" s="22"/>
      <c r="N134" s="23"/>
    </row>
  </sheetData>
  <sheetProtection/>
  <mergeCells count="79">
    <mergeCell ref="J99:M99"/>
    <mergeCell ref="J132:M132"/>
    <mergeCell ref="J133:M133"/>
    <mergeCell ref="J97:N97"/>
    <mergeCell ref="J109:N109"/>
    <mergeCell ref="J122:N122"/>
    <mergeCell ref="J130:N130"/>
    <mergeCell ref="J127:M127"/>
    <mergeCell ref="J128:M128"/>
    <mergeCell ref="J131:M131"/>
    <mergeCell ref="J126:M126"/>
    <mergeCell ref="J119:M119"/>
    <mergeCell ref="J125:M125"/>
    <mergeCell ref="J111:M111"/>
    <mergeCell ref="J112:M112"/>
    <mergeCell ref="J113:M113"/>
    <mergeCell ref="J101:M101"/>
    <mergeCell ref="J114:M114"/>
    <mergeCell ref="J115:M115"/>
    <mergeCell ref="J116:M116"/>
    <mergeCell ref="J117:M117"/>
    <mergeCell ref="J110:M110"/>
    <mergeCell ref="J102:M102"/>
    <mergeCell ref="J103:M103"/>
    <mergeCell ref="J123:M123"/>
    <mergeCell ref="J124:M124"/>
    <mergeCell ref="J104:M104"/>
    <mergeCell ref="J105:M105"/>
    <mergeCell ref="J106:M106"/>
    <mergeCell ref="J107:M107"/>
    <mergeCell ref="J118:M118"/>
    <mergeCell ref="J100:M100"/>
    <mergeCell ref="P92:Q92"/>
    <mergeCell ref="J92:M92"/>
    <mergeCell ref="J94:M94"/>
    <mergeCell ref="P82:Q82"/>
    <mergeCell ref="P83:Q83"/>
    <mergeCell ref="P93:Q93"/>
    <mergeCell ref="J88:M88"/>
    <mergeCell ref="J86:M86"/>
    <mergeCell ref="P91:Q91"/>
    <mergeCell ref="P90:Q90"/>
    <mergeCell ref="J90:M90"/>
    <mergeCell ref="J91:M91"/>
    <mergeCell ref="P94:Q94"/>
    <mergeCell ref="P95:Q95"/>
    <mergeCell ref="J98:M98"/>
    <mergeCell ref="P77:Q77"/>
    <mergeCell ref="P78:Q78"/>
    <mergeCell ref="J81:M81"/>
    <mergeCell ref="J82:M82"/>
    <mergeCell ref="J83:M83"/>
    <mergeCell ref="J78:M78"/>
    <mergeCell ref="J79:M79"/>
    <mergeCell ref="P79:Q79"/>
    <mergeCell ref="P80:Q80"/>
    <mergeCell ref="J77:M77"/>
    <mergeCell ref="J80:M80"/>
    <mergeCell ref="J93:M93"/>
    <mergeCell ref="P88:Q88"/>
    <mergeCell ref="P81:Q81"/>
    <mergeCell ref="P86:Q86"/>
    <mergeCell ref="P85:Q85"/>
    <mergeCell ref="J85:M85"/>
    <mergeCell ref="J84:M84"/>
    <mergeCell ref="P84:Q84"/>
    <mergeCell ref="J87:M87"/>
    <mergeCell ref="P87:Q87"/>
    <mergeCell ref="J89:M89"/>
    <mergeCell ref="P89:Q89"/>
    <mergeCell ref="I74:I75"/>
    <mergeCell ref="B1:G1"/>
    <mergeCell ref="H1:I1"/>
    <mergeCell ref="J76:M76"/>
    <mergeCell ref="J75:M75"/>
    <mergeCell ref="J1:R1"/>
    <mergeCell ref="J74:Q74"/>
    <mergeCell ref="P75:Q75"/>
    <mergeCell ref="P76:Q76"/>
  </mergeCells>
  <printOptions gridLines="1" horizontalCentered="1"/>
  <pageMargins left="0.25" right="0.25" top="0.75" bottom="0.25" header="0.25" footer="0.5"/>
  <pageSetup fitToHeight="0" fitToWidth="1" horizontalDpi="600" verticalDpi="600" orientation="portrait" scale="85" r:id="rId3"/>
  <headerFooter alignWithMargins="0">
    <oddHeader>&amp;C&amp;"Arial,Bold"&amp;12 MUNICIPAL COURT REMITTANCE FORM
TO COUNTY TREASURER __________________________ COUNTY FOR MONTH OF ______________&amp;R&amp;"Arial,Bold"&amp;12ATTACHMENT F</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SCJD</cp:lastModifiedBy>
  <cp:lastPrinted>2004-06-24T13:24:02Z</cp:lastPrinted>
  <dcterms:created xsi:type="dcterms:W3CDTF">2000-09-20T16:54:44Z</dcterms:created>
  <dcterms:modified xsi:type="dcterms:W3CDTF">2009-06-26T14:38:38Z</dcterms:modified>
  <cp:category/>
  <cp:version/>
  <cp:contentType/>
  <cp:contentStatus/>
</cp:coreProperties>
</file>